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DieseArbeitsmappe" defaultThemeVersion="164011"/>
  <workbookProtection workbookAlgorithmName="SHA-512" workbookHashValue="5sGojAmWcvKmhxhj5pquLVZ4GNhPvJMvAj3MgK0Ek2JeLg0yjFwRb+UoRXssLrygaujBtgL1yD9VOul5SOcZWg==" workbookSaltValue="oYPrGjnfhmWKjK4zC2Fwcg==" workbookSpinCount="100000" lockStructure="1"/>
  <bookViews>
    <workbookView xWindow="0" yWindow="0" windowWidth="21945" windowHeight="12300"/>
  </bookViews>
  <sheets>
    <sheet name="Tool" sheetId="17" r:id="rId1"/>
    <sheet name="Varianten" sheetId="4" state="hidden" r:id="rId2"/>
    <sheet name="Drop_downs" sheetId="18" state="hidden" r:id="rId3"/>
    <sheet name="Messungen" sheetId="3" state="hidden" r:id="rId4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7" l="1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F111" i="17" l="1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F118" i="17"/>
  <c r="J120" i="17" l="1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I120" i="17"/>
  <c r="D6" i="17" l="1"/>
  <c r="B6" i="17"/>
  <c r="C6" i="17"/>
  <c r="AB3" i="17"/>
  <c r="A7" i="17" l="1"/>
  <c r="A42" i="4"/>
  <c r="D42" i="4" l="1"/>
  <c r="C42" i="4"/>
  <c r="U56" i="4" l="1"/>
  <c r="I56" i="4"/>
  <c r="Q56" i="4"/>
  <c r="B56" i="4"/>
  <c r="T56" i="4"/>
  <c r="P56" i="4"/>
  <c r="L56" i="4"/>
  <c r="H56" i="4"/>
  <c r="D56" i="4"/>
  <c r="S56" i="4"/>
  <c r="O56" i="4"/>
  <c r="K56" i="4"/>
  <c r="G56" i="4"/>
  <c r="C56" i="4"/>
  <c r="V56" i="4"/>
  <c r="R56" i="4"/>
  <c r="N56" i="4"/>
  <c r="J56" i="4"/>
  <c r="F56" i="4"/>
  <c r="M56" i="4"/>
  <c r="E56" i="4"/>
  <c r="B57" i="4"/>
  <c r="U57" i="4"/>
  <c r="M57" i="4"/>
  <c r="T57" i="4"/>
  <c r="P57" i="4"/>
  <c r="L57" i="4"/>
  <c r="H57" i="4"/>
  <c r="D57" i="4"/>
  <c r="S57" i="4"/>
  <c r="O57" i="4"/>
  <c r="K57" i="4"/>
  <c r="G57" i="4"/>
  <c r="C57" i="4"/>
  <c r="V57" i="4"/>
  <c r="R57" i="4"/>
  <c r="N57" i="4"/>
  <c r="J57" i="4"/>
  <c r="F57" i="4"/>
  <c r="Q57" i="4"/>
  <c r="I57" i="4"/>
  <c r="E57" i="4"/>
  <c r="B3" i="4"/>
  <c r="O3" i="4"/>
  <c r="P3" i="4"/>
  <c r="E3" i="4"/>
  <c r="U3" i="4"/>
  <c r="J3" i="4"/>
  <c r="S3" i="4"/>
  <c r="D3" i="4"/>
  <c r="T3" i="4"/>
  <c r="I3" i="4"/>
  <c r="N3" i="4"/>
  <c r="G3" i="4"/>
  <c r="K3" i="4"/>
  <c r="H3" i="4"/>
  <c r="B42" i="4"/>
  <c r="M3" i="4"/>
  <c r="R3" i="4"/>
  <c r="L3" i="4"/>
  <c r="Q3" i="4"/>
  <c r="F3" i="4"/>
  <c r="V3" i="4"/>
  <c r="C3" i="4"/>
  <c r="S55" i="4" l="1"/>
  <c r="C55" i="4"/>
  <c r="K55" i="4"/>
  <c r="V55" i="4"/>
  <c r="R55" i="4"/>
  <c r="N55" i="4"/>
  <c r="J55" i="4"/>
  <c r="F55" i="4"/>
  <c r="B55" i="4"/>
  <c r="U55" i="4"/>
  <c r="Q55" i="4"/>
  <c r="M55" i="4"/>
  <c r="I55" i="4"/>
  <c r="E55" i="4"/>
  <c r="T55" i="4"/>
  <c r="P55" i="4"/>
  <c r="L55" i="4"/>
  <c r="H55" i="4"/>
  <c r="D55" i="4"/>
  <c r="O55" i="4"/>
  <c r="G55" i="4"/>
  <c r="B52" i="4"/>
  <c r="B5" i="4" s="1"/>
  <c r="D52" i="4"/>
  <c r="D5" i="4" s="1"/>
  <c r="F52" i="4"/>
  <c r="F5" i="4" s="1"/>
  <c r="G52" i="4"/>
  <c r="G5" i="4" s="1"/>
  <c r="O52" i="4"/>
  <c r="O5" i="4" s="1"/>
  <c r="Q52" i="4"/>
  <c r="Q5" i="4" s="1"/>
  <c r="J52" i="4"/>
  <c r="J5" i="4" s="1"/>
  <c r="M52" i="4"/>
  <c r="M5" i="4" s="1"/>
  <c r="S52" i="4"/>
  <c r="S5" i="4" s="1"/>
  <c r="T52" i="4"/>
  <c r="T5" i="4" s="1"/>
  <c r="H52" i="4"/>
  <c r="H5" i="4" s="1"/>
  <c r="C52" i="4"/>
  <c r="C5" i="4" s="1"/>
  <c r="E52" i="4"/>
  <c r="E5" i="4" s="1"/>
  <c r="L52" i="4"/>
  <c r="L5" i="4" s="1"/>
  <c r="U52" i="4"/>
  <c r="U5" i="4" s="1"/>
  <c r="N52" i="4"/>
  <c r="N5" i="4" s="1"/>
  <c r="K52" i="4"/>
  <c r="K5" i="4" s="1"/>
  <c r="R52" i="4"/>
  <c r="R5" i="4" s="1"/>
  <c r="I52" i="4"/>
  <c r="I5" i="4" s="1"/>
  <c r="P52" i="4"/>
  <c r="P5" i="4" s="1"/>
  <c r="V52" i="4"/>
  <c r="V5" i="4" s="1"/>
  <c r="X5" i="4"/>
  <c r="T6" i="17" l="1"/>
  <c r="T7" i="17" s="1"/>
  <c r="P54" i="4"/>
  <c r="X3" i="4"/>
  <c r="I6" i="17" l="1"/>
  <c r="I7" i="17" s="1"/>
  <c r="S6" i="17"/>
  <c r="S7" i="17" s="1"/>
  <c r="Y6" i="17"/>
  <c r="Y7" i="17" s="1"/>
  <c r="G6" i="17"/>
  <c r="G7" i="17" s="1"/>
  <c r="U6" i="17"/>
  <c r="U7" i="17" s="1"/>
  <c r="Z6" i="17"/>
  <c r="Z7" i="17" s="1"/>
  <c r="V6" i="17"/>
  <c r="V7" i="17" s="1"/>
  <c r="W6" i="17"/>
  <c r="W7" i="17" s="1"/>
  <c r="P2" i="4"/>
  <c r="P4" i="4" s="1"/>
  <c r="C54" i="4"/>
  <c r="U54" i="4"/>
  <c r="V54" i="4"/>
  <c r="Q54" i="4"/>
  <c r="E54" i="4"/>
  <c r="E2" i="4" s="1"/>
  <c r="E4" i="4" s="1"/>
  <c r="R54" i="4"/>
  <c r="O54" i="4"/>
  <c r="S54" i="4"/>
  <c r="H6" i="17" l="1"/>
  <c r="H7" i="17" s="1"/>
  <c r="F6" i="17"/>
  <c r="F7" i="17" s="1"/>
  <c r="X6" i="17"/>
  <c r="X7" i="17" s="1"/>
  <c r="U2" i="4"/>
  <c r="U4" i="4" s="1"/>
  <c r="O2" i="4"/>
  <c r="O4" i="4" s="1"/>
  <c r="V2" i="4"/>
  <c r="V4" i="4" s="1"/>
  <c r="C2" i="4"/>
  <c r="C4" i="4" s="1"/>
  <c r="Q2" i="4"/>
  <c r="Q4" i="4" s="1"/>
  <c r="S2" i="4"/>
  <c r="S4" i="4" s="1"/>
  <c r="R2" i="4"/>
  <c r="R4" i="4" s="1"/>
  <c r="D54" i="4"/>
  <c r="D2" i="4" s="1"/>
  <c r="D4" i="4" s="1"/>
  <c r="T54" i="4"/>
  <c r="T2" i="4" s="1"/>
  <c r="T4" i="4" s="1"/>
  <c r="B54" i="4"/>
  <c r="B2" i="4" s="1"/>
  <c r="B4" i="4" s="1"/>
  <c r="K6" i="17" l="1"/>
  <c r="K7" i="17" s="1"/>
  <c r="G54" i="4"/>
  <c r="G2" i="4" s="1"/>
  <c r="G4" i="4" s="1"/>
  <c r="K54" i="4" l="1"/>
  <c r="K2" i="4" s="1"/>
  <c r="K4" i="4" s="1"/>
  <c r="M54" i="4"/>
  <c r="M2" i="4" s="1"/>
  <c r="M4" i="4" s="1"/>
  <c r="H54" i="4"/>
  <c r="H2" i="4" s="1"/>
  <c r="H4" i="4" s="1"/>
  <c r="O6" i="17" l="1"/>
  <c r="O7" i="17" s="1"/>
  <c r="Q6" i="17"/>
  <c r="Q7" i="17" s="1"/>
  <c r="L6" i="17"/>
  <c r="L7" i="17" s="1"/>
  <c r="J54" i="4"/>
  <c r="J2" i="4" s="1"/>
  <c r="J4" i="4" s="1"/>
  <c r="N6" i="17"/>
  <c r="N7" i="17" s="1"/>
  <c r="N54" i="4" l="1"/>
  <c r="N2" i="4" s="1"/>
  <c r="N4" i="4" s="1"/>
  <c r="R6" i="17" l="1"/>
  <c r="R7" i="17" s="1"/>
  <c r="F54" i="4" l="1"/>
  <c r="F2" i="4" s="1"/>
  <c r="F4" i="4" s="1"/>
  <c r="J6" i="17" l="1"/>
  <c r="J7" i="17" s="1"/>
  <c r="I54" i="4" l="1"/>
  <c r="I2" i="4" s="1"/>
  <c r="I4" i="4" s="1"/>
  <c r="M6" i="17" l="1"/>
  <c r="M7" i="17" s="1"/>
  <c r="L54" i="4" l="1"/>
  <c r="L2" i="4" s="1"/>
  <c r="L4" i="4" s="1"/>
  <c r="P6" i="17"/>
  <c r="P7" i="17" s="1"/>
  <c r="X4" i="4"/>
  <c r="AB7" i="17"/>
  <c r="AB6" i="17" l="1"/>
  <c r="X2" i="4"/>
</calcChain>
</file>

<file path=xl/sharedStrings.xml><?xml version="1.0" encoding="utf-8"?>
<sst xmlns="http://schemas.openxmlformats.org/spreadsheetml/2006/main" count="65" uniqueCount="49">
  <si>
    <t>dB</t>
  </si>
  <si>
    <t>Schalldämmmaß_Grundbauteil</t>
  </si>
  <si>
    <t>Variantennummer</t>
  </si>
  <si>
    <t>Zeile</t>
  </si>
  <si>
    <t>Grundbauteilnummer</t>
  </si>
  <si>
    <t>m</t>
  </si>
  <si>
    <t>Lösungsvektor y: Verbesserungsmaß</t>
  </si>
  <si>
    <t>Grundbauteil</t>
  </si>
  <si>
    <t>Verbesserungsmaß</t>
  </si>
  <si>
    <t>Ergebnismatrix</t>
  </si>
  <si>
    <t>Beitrag Bias</t>
  </si>
  <si>
    <t>EZW</t>
  </si>
  <si>
    <t>Vorhersage_Verbesserungsmaß</t>
  </si>
  <si>
    <t>EZW_Konstruktion</t>
  </si>
  <si>
    <t>EZW_Grundbauteil</t>
  </si>
  <si>
    <t>Schalldämmmaß</t>
  </si>
  <si>
    <t>Minimalwert</t>
  </si>
  <si>
    <t>Maximalwert</t>
  </si>
  <si>
    <t>Parameter aus Zeile</t>
  </si>
  <si>
    <t>Verbesserungsmaß - Rechnung</t>
  </si>
  <si>
    <t>Verbesserungsmaß - Messung</t>
  </si>
  <si>
    <t>Schalldämmmaß - Rechnung</t>
  </si>
  <si>
    <t>Schalldämmmaß - Messung</t>
  </si>
  <si>
    <t>Schaldämmmaß - Grundbauteil</t>
  </si>
  <si>
    <t>Variantennummer aus Dropdown auswählen</t>
  </si>
  <si>
    <t>Eingabewert</t>
  </si>
  <si>
    <t>Terzband-Mittenfrequenz in Hz</t>
  </si>
  <si>
    <t>Abstand</t>
  </si>
  <si>
    <t>Flächenmasse</t>
  </si>
  <si>
    <t>Fugenanteil</t>
  </si>
  <si>
    <t>kg/m2</t>
  </si>
  <si>
    <t>Beitrag Flächenmasse</t>
  </si>
  <si>
    <t>Beitrag Abstand</t>
  </si>
  <si>
    <t>Beitrag Fugenanteil</t>
  </si>
  <si>
    <t>95% Konfidenz</t>
  </si>
  <si>
    <t>mm</t>
  </si>
  <si>
    <t>kg/m²</t>
  </si>
  <si>
    <t>Flächen-masse</t>
  </si>
  <si>
    <t>Fugen-anteil</t>
  </si>
  <si>
    <t>Blattschutz-Kennwort: "shb"</t>
  </si>
  <si>
    <t>Bezugskurvendelta</t>
  </si>
  <si>
    <t>Bezugskurve</t>
  </si>
  <si>
    <t>verschobene Bezugskurve</t>
  </si>
  <si>
    <t>Strichlierte Linie</t>
  </si>
  <si>
    <t>Grundbauteil auswahl:</t>
  </si>
  <si>
    <t>SHB Beton</t>
  </si>
  <si>
    <t>Grundwand auswählen</t>
  </si>
  <si>
    <t>SHB Ziegel</t>
  </si>
  <si>
    <t>95% Konfidenz-radius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</si>
</sst>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164" fontId="0" fillId="0" borderId="0" xfId="0" applyNumberFormat="1"/>
    <xf numFmtId="2" fontId="0" fillId="0" borderId="0" xfId="0" applyNumberFormat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3" borderId="0" xfId="0" applyFill="1" applyBorder="1"/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3" borderId="0" xfId="0" applyNumberFormat="1" applyFill="1"/>
    <xf numFmtId="0" fontId="1" fillId="2" borderId="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9" fontId="0" fillId="0" borderId="0" xfId="1" applyNumberFormat="1" applyFont="1" applyAlignment="1">
      <alignment horizontal="center"/>
    </xf>
    <xf numFmtId="0" fontId="0" fillId="5" borderId="0" xfId="0" applyFill="1" applyBorder="1"/>
    <xf numFmtId="165" fontId="0" fillId="0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2" borderId="0" xfId="0" applyFill="1" applyBorder="1"/>
    <xf numFmtId="0" fontId="4" fillId="4" borderId="0" xfId="0" applyFont="1" applyFill="1" applyAlignment="1">
      <alignment horizontal="center" wrapText="1"/>
    </xf>
    <xf numFmtId="0" fontId="0" fillId="0" borderId="2" xfId="0" applyBorder="1"/>
    <xf numFmtId="165" fontId="0" fillId="0" borderId="2" xfId="0" applyNumberFormat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0" fontId="0" fillId="4" borderId="2" xfId="0" applyFill="1" applyBorder="1" applyAlignment="1" applyProtection="1">
      <alignment horizontal="center"/>
      <protection locked="0"/>
    </xf>
    <xf numFmtId="165" fontId="0" fillId="4" borderId="2" xfId="0" applyNumberForma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6" fillId="0" borderId="0" xfId="2" applyFill="1" applyAlignment="1">
      <alignment horizontal="center"/>
    </xf>
    <xf numFmtId="0" fontId="0" fillId="0" borderId="5" xfId="0" applyBorder="1"/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/>
    <xf numFmtId="165" fontId="0" fillId="0" borderId="0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0" fillId="0" borderId="7" xfId="0" applyNumberFormat="1" applyBorder="1"/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/>
    <xf numFmtId="2" fontId="0" fillId="0" borderId="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2" fontId="0" fillId="0" borderId="0" xfId="0" applyNumberFormat="1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Prozent" xfId="1" builtinId="5"/>
    <cellStyle name="Standard" xfId="0" builtinId="0"/>
    <cellStyle name="Standard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7599357457366"/>
          <c:y val="4.540763673890609E-2"/>
          <c:w val="0.84973437746511193"/>
          <c:h val="0.74729571545939033"/>
        </c:manualLayout>
      </c:layout>
      <c:lineChart>
        <c:grouping val="standard"/>
        <c:varyColors val="0"/>
        <c:ser>
          <c:idx val="0"/>
          <c:order val="0"/>
          <c:tx>
            <c:v>Gesamt-Konstruktion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Tool!$F$116:$Z$116</c:f>
                <c:numCache>
                  <c:formatCode>General</c:formatCode>
                  <c:ptCount val="21"/>
                  <c:pt idx="0">
                    <c:v>4.7429947140243502</c:v>
                  </c:pt>
                  <c:pt idx="1">
                    <c:v>11.197115756449559</c:v>
                  </c:pt>
                  <c:pt idx="2">
                    <c:v>7.7802460978721903</c:v>
                  </c:pt>
                  <c:pt idx="3">
                    <c:v>6.0451856726342674</c:v>
                  </c:pt>
                  <c:pt idx="4">
                    <c:v>7.5133749635477987</c:v>
                  </c:pt>
                  <c:pt idx="5">
                    <c:v>3.7324631238024795</c:v>
                  </c:pt>
                  <c:pt idx="6">
                    <c:v>3.485320381280582</c:v>
                  </c:pt>
                  <c:pt idx="7">
                    <c:v>3.3938314001035965</c:v>
                  </c:pt>
                  <c:pt idx="8">
                    <c:v>3.5356858053413664</c:v>
                  </c:pt>
                  <c:pt idx="9">
                    <c:v>4.22332172034604</c:v>
                  </c:pt>
                  <c:pt idx="10">
                    <c:v>3.2923998765854829</c:v>
                  </c:pt>
                  <c:pt idx="11">
                    <c:v>3.8320365400101175</c:v>
                  </c:pt>
                  <c:pt idx="12">
                    <c:v>3.4143772844269953</c:v>
                  </c:pt>
                  <c:pt idx="13">
                    <c:v>3.6651197291148567</c:v>
                  </c:pt>
                  <c:pt idx="14">
                    <c:v>5.1839894899593721</c:v>
                  </c:pt>
                  <c:pt idx="15">
                    <c:v>7.6345108906558456</c:v>
                  </c:pt>
                  <c:pt idx="16">
                    <c:v>8.248070906868552</c:v>
                  </c:pt>
                  <c:pt idx="17">
                    <c:v>7.9642493848666724</c:v>
                  </c:pt>
                  <c:pt idx="18">
                    <c:v>7.5000283927394564</c:v>
                  </c:pt>
                  <c:pt idx="19">
                    <c:v>5.0180369845397399</c:v>
                  </c:pt>
                  <c:pt idx="20">
                    <c:v>2.8093093342978719</c:v>
                  </c:pt>
                </c:numCache>
              </c:numRef>
            </c:plus>
            <c:minus>
              <c:numRef>
                <c:f>Tool!$F$116:$Z$116</c:f>
                <c:numCache>
                  <c:formatCode>General</c:formatCode>
                  <c:ptCount val="21"/>
                  <c:pt idx="0">
                    <c:v>4.7429947140243502</c:v>
                  </c:pt>
                  <c:pt idx="1">
                    <c:v>11.197115756449559</c:v>
                  </c:pt>
                  <c:pt idx="2">
                    <c:v>7.7802460978721903</c:v>
                  </c:pt>
                  <c:pt idx="3">
                    <c:v>6.0451856726342674</c:v>
                  </c:pt>
                  <c:pt idx="4">
                    <c:v>7.5133749635477987</c:v>
                  </c:pt>
                  <c:pt idx="5">
                    <c:v>3.7324631238024795</c:v>
                  </c:pt>
                  <c:pt idx="6">
                    <c:v>3.485320381280582</c:v>
                  </c:pt>
                  <c:pt idx="7">
                    <c:v>3.3938314001035965</c:v>
                  </c:pt>
                  <c:pt idx="8">
                    <c:v>3.5356858053413664</c:v>
                  </c:pt>
                  <c:pt idx="9">
                    <c:v>4.22332172034604</c:v>
                  </c:pt>
                  <c:pt idx="10">
                    <c:v>3.2923998765854829</c:v>
                  </c:pt>
                  <c:pt idx="11">
                    <c:v>3.8320365400101175</c:v>
                  </c:pt>
                  <c:pt idx="12">
                    <c:v>3.4143772844269953</c:v>
                  </c:pt>
                  <c:pt idx="13">
                    <c:v>3.6651197291148567</c:v>
                  </c:pt>
                  <c:pt idx="14">
                    <c:v>5.1839894899593721</c:v>
                  </c:pt>
                  <c:pt idx="15">
                    <c:v>7.6345108906558456</c:v>
                  </c:pt>
                  <c:pt idx="16">
                    <c:v>8.248070906868552</c:v>
                  </c:pt>
                  <c:pt idx="17">
                    <c:v>7.9642493848666724</c:v>
                  </c:pt>
                  <c:pt idx="18">
                    <c:v>7.5000283927394564</c:v>
                  </c:pt>
                  <c:pt idx="19">
                    <c:v>5.0180369845397399</c:v>
                  </c:pt>
                  <c:pt idx="20">
                    <c:v>2.8093093342978719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Tool!$F$2:$Z$2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Tool!$F$7:$Z$7</c:f>
              <c:numCache>
                <c:formatCode>0.0</c:formatCode>
                <c:ptCount val="21"/>
                <c:pt idx="0">
                  <c:v>23.710746804809567</c:v>
                </c:pt>
                <c:pt idx="1">
                  <c:v>24.140261763687757</c:v>
                </c:pt>
                <c:pt idx="2">
                  <c:v>33.992559478636501</c:v>
                </c:pt>
                <c:pt idx="3">
                  <c:v>39.044882168343605</c:v>
                </c:pt>
                <c:pt idx="4">
                  <c:v>44.203009748327389</c:v>
                </c:pt>
                <c:pt idx="5">
                  <c:v>41.412161595890268</c:v>
                </c:pt>
                <c:pt idx="6">
                  <c:v>47.181940853862329</c:v>
                </c:pt>
                <c:pt idx="7">
                  <c:v>53.672301885321602</c:v>
                </c:pt>
                <c:pt idx="8">
                  <c:v>54.597279824174265</c:v>
                </c:pt>
                <c:pt idx="9">
                  <c:v>56.39150686515449</c:v>
                </c:pt>
                <c:pt idx="10">
                  <c:v>60.512074944236758</c:v>
                </c:pt>
                <c:pt idx="11">
                  <c:v>60.737379891383583</c:v>
                </c:pt>
                <c:pt idx="12">
                  <c:v>59.948927669828038</c:v>
                </c:pt>
                <c:pt idx="13">
                  <c:v>58.678166826546416</c:v>
                </c:pt>
                <c:pt idx="14">
                  <c:v>50.325237683186572</c:v>
                </c:pt>
                <c:pt idx="15">
                  <c:v>50.976294941897159</c:v>
                </c:pt>
                <c:pt idx="16">
                  <c:v>53.562082183473521</c:v>
                </c:pt>
                <c:pt idx="17">
                  <c:v>54.993088425743011</c:v>
                </c:pt>
                <c:pt idx="18">
                  <c:v>59.598389518136202</c:v>
                </c:pt>
                <c:pt idx="19">
                  <c:v>63.785474423268099</c:v>
                </c:pt>
                <c:pt idx="20">
                  <c:v>65.899187061204614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56-40A3-8072-5C02E1F815A9}"/>
            </c:ext>
          </c:extLst>
        </c:ser>
        <c:ser>
          <c:idx val="2"/>
          <c:order val="1"/>
          <c:tx>
            <c:v>Grundbauteil</c:v>
          </c:tx>
          <c:spPr>
            <a:ln w="38100" cap="rnd">
              <a:solidFill>
                <a:schemeClr val="tx1">
                  <a:alpha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Tool!$F$2:$Z$2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Tool!$F$3:$Z$3</c:f>
              <c:numCache>
                <c:formatCode>0.0</c:formatCode>
                <c:ptCount val="21"/>
                <c:pt idx="0">
                  <c:v>29.718038816021384</c:v>
                </c:pt>
                <c:pt idx="1">
                  <c:v>28.2</c:v>
                </c:pt>
                <c:pt idx="2">
                  <c:v>37.9</c:v>
                </c:pt>
                <c:pt idx="3">
                  <c:v>40.9</c:v>
                </c:pt>
                <c:pt idx="4">
                  <c:v>42.4</c:v>
                </c:pt>
                <c:pt idx="5">
                  <c:v>36.6</c:v>
                </c:pt>
                <c:pt idx="6">
                  <c:v>38.4</c:v>
                </c:pt>
                <c:pt idx="7">
                  <c:v>40.299999999999997</c:v>
                </c:pt>
                <c:pt idx="8">
                  <c:v>41.2</c:v>
                </c:pt>
                <c:pt idx="9">
                  <c:v>42.8</c:v>
                </c:pt>
                <c:pt idx="10">
                  <c:v>46.8</c:v>
                </c:pt>
                <c:pt idx="11">
                  <c:v>48.4</c:v>
                </c:pt>
                <c:pt idx="12">
                  <c:v>47.3</c:v>
                </c:pt>
                <c:pt idx="13">
                  <c:v>46.1</c:v>
                </c:pt>
                <c:pt idx="14">
                  <c:v>40.5</c:v>
                </c:pt>
                <c:pt idx="15">
                  <c:v>42.4</c:v>
                </c:pt>
                <c:pt idx="16">
                  <c:v>45.1</c:v>
                </c:pt>
                <c:pt idx="17">
                  <c:v>48</c:v>
                </c:pt>
                <c:pt idx="18">
                  <c:v>52.3</c:v>
                </c:pt>
                <c:pt idx="19">
                  <c:v>55.5</c:v>
                </c:pt>
                <c:pt idx="20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56-40A3-8072-5C02E1F815A9}"/>
            </c:ext>
          </c:extLst>
        </c:ser>
        <c:ser>
          <c:idx val="1"/>
          <c:order val="2"/>
          <c:tx>
            <c:strRef>
              <c:f>Tool!$E$120</c:f>
              <c:strCache>
                <c:ptCount val="1"/>
                <c:pt idx="0">
                  <c:v>verschobene Bezugskurve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Tool!$F$2:$Z$2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Tool!$F$120:$Z$120</c:f>
              <c:numCache>
                <c:formatCode>0.000</c:formatCode>
                <c:ptCount val="21"/>
                <c:pt idx="3" formatCode="0.0">
                  <c:v>27</c:v>
                </c:pt>
                <c:pt idx="4" formatCode="0.0">
                  <c:v>30</c:v>
                </c:pt>
                <c:pt idx="5" formatCode="0.0">
                  <c:v>33</c:v>
                </c:pt>
                <c:pt idx="6" formatCode="0.0">
                  <c:v>36</c:v>
                </c:pt>
                <c:pt idx="7" formatCode="0.0">
                  <c:v>39</c:v>
                </c:pt>
                <c:pt idx="8" formatCode="0.0">
                  <c:v>42</c:v>
                </c:pt>
                <c:pt idx="9" formatCode="0.0">
                  <c:v>45</c:v>
                </c:pt>
                <c:pt idx="10" formatCode="0.0">
                  <c:v>46</c:v>
                </c:pt>
                <c:pt idx="11" formatCode="0.0">
                  <c:v>47</c:v>
                </c:pt>
                <c:pt idx="12" formatCode="0.0">
                  <c:v>48</c:v>
                </c:pt>
                <c:pt idx="13" formatCode="0.0">
                  <c:v>49</c:v>
                </c:pt>
                <c:pt idx="14" formatCode="0.0">
                  <c:v>49</c:v>
                </c:pt>
                <c:pt idx="15" formatCode="0.0">
                  <c:v>49</c:v>
                </c:pt>
                <c:pt idx="16" formatCode="0.0">
                  <c:v>49</c:v>
                </c:pt>
                <c:pt idx="17" formatCode="0.0">
                  <c:v>49</c:v>
                </c:pt>
                <c:pt idx="18" formatCode="0.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4-47F5-A430-D249EC01A931}"/>
            </c:ext>
          </c:extLst>
        </c:ser>
        <c:ser>
          <c:idx val="3"/>
          <c:order val="3"/>
          <c:tx>
            <c:strRef>
              <c:f>Tool!$E$121</c:f>
              <c:strCache>
                <c:ptCount val="1"/>
                <c:pt idx="0">
                  <c:v>Strichlierte Linie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cat>
            <c:numRef>
              <c:f>Tool!$F$2:$Z$2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Tool!$F$121:$Z$121</c:f>
              <c:numCache>
                <c:formatCode>0.000</c:formatCode>
                <c:ptCount val="21"/>
                <c:pt idx="3">
                  <c:v>-10</c:v>
                </c:pt>
                <c:pt idx="18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14-47F5-A430-D249EC01A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79584"/>
        <c:axId val="414676960"/>
      </c:lineChart>
      <c:catAx>
        <c:axId val="41467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/>
                  <a:t>Frequenz</a:t>
                </a:r>
                <a:r>
                  <a:rPr lang="de-AT" sz="1400" baseline="0"/>
                  <a:t> in Hz</a:t>
                </a:r>
                <a:endParaRPr lang="de-AT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76960"/>
        <c:crossesAt val="-50"/>
        <c:auto val="1"/>
        <c:lblAlgn val="ctr"/>
        <c:lblOffset val="100"/>
        <c:noMultiLvlLbl val="0"/>
      </c:catAx>
      <c:valAx>
        <c:axId val="4146769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/>
                  <a:t>Schalldämmmaß</a:t>
                </a:r>
                <a:r>
                  <a:rPr lang="de-AT" sz="1400" baseline="0"/>
                  <a:t> in dB</a:t>
                </a:r>
                <a:endParaRPr lang="de-AT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7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43979765140650839"/>
          <c:y val="0.55363633712452598"/>
          <c:w val="0.40465867171308023"/>
          <c:h val="0.24260571595217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2069065247322"/>
          <c:y val="4.540763673890609E-2"/>
          <c:w val="0.86258960017407671"/>
          <c:h val="0.74729571545939033"/>
        </c:manualLayout>
      </c:layout>
      <c:lineChart>
        <c:grouping val="standard"/>
        <c:varyColors val="0"/>
        <c:ser>
          <c:idx val="0"/>
          <c:order val="0"/>
          <c:tx>
            <c:strRef>
              <c:f>Tool!$E$6</c:f>
              <c:strCache>
                <c:ptCount val="1"/>
                <c:pt idx="0">
                  <c:v>Verbesserungsmaß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Tool!$F$116:$Z$116</c:f>
                <c:numCache>
                  <c:formatCode>General</c:formatCode>
                  <c:ptCount val="21"/>
                  <c:pt idx="0">
                    <c:v>4.7429947140243502</c:v>
                  </c:pt>
                  <c:pt idx="1">
                    <c:v>11.197115756449559</c:v>
                  </c:pt>
                  <c:pt idx="2">
                    <c:v>7.7802460978721903</c:v>
                  </c:pt>
                  <c:pt idx="3">
                    <c:v>6.0451856726342674</c:v>
                  </c:pt>
                  <c:pt idx="4">
                    <c:v>7.5133749635477987</c:v>
                  </c:pt>
                  <c:pt idx="5">
                    <c:v>3.7324631238024795</c:v>
                  </c:pt>
                  <c:pt idx="6">
                    <c:v>3.485320381280582</c:v>
                  </c:pt>
                  <c:pt idx="7">
                    <c:v>3.3938314001035965</c:v>
                  </c:pt>
                  <c:pt idx="8">
                    <c:v>3.5356858053413664</c:v>
                  </c:pt>
                  <c:pt idx="9">
                    <c:v>4.22332172034604</c:v>
                  </c:pt>
                  <c:pt idx="10">
                    <c:v>3.2923998765854829</c:v>
                  </c:pt>
                  <c:pt idx="11">
                    <c:v>3.8320365400101175</c:v>
                  </c:pt>
                  <c:pt idx="12">
                    <c:v>3.4143772844269953</c:v>
                  </c:pt>
                  <c:pt idx="13">
                    <c:v>3.6651197291148567</c:v>
                  </c:pt>
                  <c:pt idx="14">
                    <c:v>5.1839894899593721</c:v>
                  </c:pt>
                  <c:pt idx="15">
                    <c:v>7.6345108906558456</c:v>
                  </c:pt>
                  <c:pt idx="16">
                    <c:v>8.248070906868552</c:v>
                  </c:pt>
                  <c:pt idx="17">
                    <c:v>7.9642493848666724</c:v>
                  </c:pt>
                  <c:pt idx="18">
                    <c:v>7.5000283927394564</c:v>
                  </c:pt>
                  <c:pt idx="19">
                    <c:v>5.0180369845397399</c:v>
                  </c:pt>
                  <c:pt idx="20">
                    <c:v>2.8093093342978719</c:v>
                  </c:pt>
                </c:numCache>
              </c:numRef>
            </c:plus>
            <c:minus>
              <c:numRef>
                <c:f>Tool!$F$116:$Z$116</c:f>
                <c:numCache>
                  <c:formatCode>General</c:formatCode>
                  <c:ptCount val="21"/>
                  <c:pt idx="0">
                    <c:v>4.7429947140243502</c:v>
                  </c:pt>
                  <c:pt idx="1">
                    <c:v>11.197115756449559</c:v>
                  </c:pt>
                  <c:pt idx="2">
                    <c:v>7.7802460978721903</c:v>
                  </c:pt>
                  <c:pt idx="3">
                    <c:v>6.0451856726342674</c:v>
                  </c:pt>
                  <c:pt idx="4">
                    <c:v>7.5133749635477987</c:v>
                  </c:pt>
                  <c:pt idx="5">
                    <c:v>3.7324631238024795</c:v>
                  </c:pt>
                  <c:pt idx="6">
                    <c:v>3.485320381280582</c:v>
                  </c:pt>
                  <c:pt idx="7">
                    <c:v>3.3938314001035965</c:v>
                  </c:pt>
                  <c:pt idx="8">
                    <c:v>3.5356858053413664</c:v>
                  </c:pt>
                  <c:pt idx="9">
                    <c:v>4.22332172034604</c:v>
                  </c:pt>
                  <c:pt idx="10">
                    <c:v>3.2923998765854829</c:v>
                  </c:pt>
                  <c:pt idx="11">
                    <c:v>3.8320365400101175</c:v>
                  </c:pt>
                  <c:pt idx="12">
                    <c:v>3.4143772844269953</c:v>
                  </c:pt>
                  <c:pt idx="13">
                    <c:v>3.6651197291148567</c:v>
                  </c:pt>
                  <c:pt idx="14">
                    <c:v>5.1839894899593721</c:v>
                  </c:pt>
                  <c:pt idx="15">
                    <c:v>7.6345108906558456</c:v>
                  </c:pt>
                  <c:pt idx="16">
                    <c:v>8.248070906868552</c:v>
                  </c:pt>
                  <c:pt idx="17">
                    <c:v>7.9642493848666724</c:v>
                  </c:pt>
                  <c:pt idx="18">
                    <c:v>7.5000283927394564</c:v>
                  </c:pt>
                  <c:pt idx="19">
                    <c:v>5.0180369845397399</c:v>
                  </c:pt>
                  <c:pt idx="20">
                    <c:v>2.8093093342978719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Tool!$F$2:$Z$2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Tool!$F$6:$Z$6</c:f>
              <c:numCache>
                <c:formatCode>0.0</c:formatCode>
                <c:ptCount val="21"/>
                <c:pt idx="0">
                  <c:v>-6.0072920112118169</c:v>
                </c:pt>
                <c:pt idx="1">
                  <c:v>-4.0597382363122421</c:v>
                </c:pt>
                <c:pt idx="2">
                  <c:v>-3.9074405213634975</c:v>
                </c:pt>
                <c:pt idx="3">
                  <c:v>-1.855117831656397</c:v>
                </c:pt>
                <c:pt idx="4">
                  <c:v>1.803009748327387</c:v>
                </c:pt>
                <c:pt idx="5">
                  <c:v>4.8121615958902701</c:v>
                </c:pt>
                <c:pt idx="6">
                  <c:v>8.7819408538623343</c:v>
                </c:pt>
                <c:pt idx="7">
                  <c:v>13.372301885321605</c:v>
                </c:pt>
                <c:pt idx="8">
                  <c:v>13.397279824174264</c:v>
                </c:pt>
                <c:pt idx="9">
                  <c:v>13.591506865154491</c:v>
                </c:pt>
                <c:pt idx="10">
                  <c:v>13.712074944236761</c:v>
                </c:pt>
                <c:pt idx="11">
                  <c:v>12.337379891383581</c:v>
                </c:pt>
                <c:pt idx="12">
                  <c:v>12.648927669828041</c:v>
                </c:pt>
                <c:pt idx="13">
                  <c:v>12.578166826546415</c:v>
                </c:pt>
                <c:pt idx="14">
                  <c:v>9.8252376831865735</c:v>
                </c:pt>
                <c:pt idx="15">
                  <c:v>8.5762949418971601</c:v>
                </c:pt>
                <c:pt idx="16">
                  <c:v>8.4620821834735231</c:v>
                </c:pt>
                <c:pt idx="17">
                  <c:v>6.9930884257430135</c:v>
                </c:pt>
                <c:pt idx="18">
                  <c:v>7.298389518136208</c:v>
                </c:pt>
                <c:pt idx="19">
                  <c:v>8.2854744232681021</c:v>
                </c:pt>
                <c:pt idx="20">
                  <c:v>7.7991870612046146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16-4D26-9F7A-BCD185EF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79584"/>
        <c:axId val="414676960"/>
      </c:lineChart>
      <c:catAx>
        <c:axId val="41467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/>
                  <a:t>Frequenz</a:t>
                </a:r>
                <a:r>
                  <a:rPr lang="de-AT" sz="1400" baseline="0"/>
                  <a:t> in Hz</a:t>
                </a:r>
                <a:endParaRPr lang="de-AT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76960"/>
        <c:crossesAt val="-50"/>
        <c:auto val="1"/>
        <c:lblAlgn val="ctr"/>
        <c:lblOffset val="100"/>
        <c:noMultiLvlLbl val="0"/>
      </c:catAx>
      <c:valAx>
        <c:axId val="414676960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/>
                  <a:t>Verbesserungsmaß</a:t>
                </a:r>
                <a:r>
                  <a:rPr lang="de-AT" sz="1400" baseline="0"/>
                  <a:t> in dB</a:t>
                </a:r>
                <a:endParaRPr lang="de-AT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7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07687128114219"/>
          <c:y val="4.540763673890609E-2"/>
          <c:w val="0.82423346296372635"/>
          <c:h val="0.74729571545939033"/>
        </c:manualLayout>
      </c:layout>
      <c:lineChart>
        <c:grouping val="standard"/>
        <c:varyColors val="0"/>
        <c:ser>
          <c:idx val="1"/>
          <c:order val="0"/>
          <c:tx>
            <c:strRef>
              <c:f>Varianten!$A$3</c:f>
              <c:strCache>
                <c:ptCount val="1"/>
                <c:pt idx="0">
                  <c:v>Verbesserungsmaß - Messung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Varianten!$B$1:$V$1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Varianten!$B$3:$V$3</c:f>
              <c:numCache>
                <c:formatCode>0.0</c:formatCode>
                <c:ptCount val="21"/>
                <c:pt idx="0">
                  <c:v>-3.7999999999999972</c:v>
                </c:pt>
                <c:pt idx="1">
                  <c:v>2.2000000000000028</c:v>
                </c:pt>
                <c:pt idx="2">
                  <c:v>2.1000000000000014</c:v>
                </c:pt>
                <c:pt idx="3">
                  <c:v>1.6999999999999957</c:v>
                </c:pt>
                <c:pt idx="4">
                  <c:v>8.3999999999999986</c:v>
                </c:pt>
                <c:pt idx="5">
                  <c:v>7.2999999999999972</c:v>
                </c:pt>
                <c:pt idx="6">
                  <c:v>13.200000000000003</c:v>
                </c:pt>
                <c:pt idx="7">
                  <c:v>13.700000000000003</c:v>
                </c:pt>
                <c:pt idx="8">
                  <c:v>13.299999999999997</c:v>
                </c:pt>
                <c:pt idx="9">
                  <c:v>13.5</c:v>
                </c:pt>
                <c:pt idx="10">
                  <c:v>14.300000000000004</c:v>
                </c:pt>
                <c:pt idx="11">
                  <c:v>13.5</c:v>
                </c:pt>
                <c:pt idx="12">
                  <c:v>15.5</c:v>
                </c:pt>
                <c:pt idx="13">
                  <c:v>17.100000000000001</c:v>
                </c:pt>
                <c:pt idx="14">
                  <c:v>14.299999999999997</c:v>
                </c:pt>
                <c:pt idx="15">
                  <c:v>12.900000000000006</c:v>
                </c:pt>
                <c:pt idx="16">
                  <c:v>13</c:v>
                </c:pt>
                <c:pt idx="17">
                  <c:v>8.2999999999999972</c:v>
                </c:pt>
                <c:pt idx="18">
                  <c:v>10.399999999999991</c:v>
                </c:pt>
                <c:pt idx="19">
                  <c:v>12.5</c:v>
                </c:pt>
                <c:pt idx="20">
                  <c:v>9.2999999999999972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B-4815-BB94-66EFF57C3A2F}"/>
            </c:ext>
          </c:extLst>
        </c:ser>
        <c:ser>
          <c:idx val="0"/>
          <c:order val="1"/>
          <c:tx>
            <c:strRef>
              <c:f>Varianten!$A$2</c:f>
              <c:strCache>
                <c:ptCount val="1"/>
                <c:pt idx="0">
                  <c:v>Verbesserungsmaß - Rechnung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Varianten!$B$60:$V$60</c:f>
              </c:numRef>
            </c:plus>
            <c:minus>
              <c:numRef>
                <c:f>Varianten!$B$60:$V$60</c:f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Varianten!$B$1:$V$1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Varianten!$B$2:$V$2</c:f>
              <c:numCache>
                <c:formatCode>0.0</c:formatCode>
                <c:ptCount val="21"/>
                <c:pt idx="0">
                  <c:v>-2.9799021633089211</c:v>
                </c:pt>
                <c:pt idx="1">
                  <c:v>4.9832098266990101</c:v>
                </c:pt>
                <c:pt idx="2">
                  <c:v>4.8235986653370304</c:v>
                </c:pt>
                <c:pt idx="3">
                  <c:v>1.7126194467586373</c:v>
                </c:pt>
                <c:pt idx="4">
                  <c:v>4.7320078863530277</c:v>
                </c:pt>
                <c:pt idx="5">
                  <c:v>4.2194360002811333</c:v>
                </c:pt>
                <c:pt idx="6">
                  <c:v>11.16865840314405</c:v>
                </c:pt>
                <c:pt idx="7">
                  <c:v>14.932957531578861</c:v>
                </c:pt>
                <c:pt idx="8">
                  <c:v>14.851049658993301</c:v>
                </c:pt>
                <c:pt idx="9">
                  <c:v>14.999135341918004</c:v>
                </c:pt>
                <c:pt idx="10">
                  <c:v>16.229145788961752</c:v>
                </c:pt>
                <c:pt idx="11">
                  <c:v>14.984169282443432</c:v>
                </c:pt>
                <c:pt idx="12">
                  <c:v>15.521633925360021</c:v>
                </c:pt>
                <c:pt idx="13">
                  <c:v>16.238708846891463</c:v>
                </c:pt>
                <c:pt idx="14">
                  <c:v>12.016457722453302</c:v>
                </c:pt>
                <c:pt idx="15">
                  <c:v>10.910469383811538</c:v>
                </c:pt>
                <c:pt idx="16">
                  <c:v>11.360664695072977</c:v>
                </c:pt>
                <c:pt idx="17">
                  <c:v>7.8885775779808389</c:v>
                </c:pt>
                <c:pt idx="18">
                  <c:v>9.92820041300428</c:v>
                </c:pt>
                <c:pt idx="19">
                  <c:v>11.313769224186771</c:v>
                </c:pt>
                <c:pt idx="20">
                  <c:v>9.0630417207270035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B-4815-BB94-66EFF57C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79584"/>
        <c:axId val="414676960"/>
      </c:lineChart>
      <c:catAx>
        <c:axId val="41467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/>
                  <a:t>Frequenz</a:t>
                </a:r>
                <a:r>
                  <a:rPr lang="de-AT" sz="1400" baseline="0"/>
                  <a:t> in Hz</a:t>
                </a:r>
                <a:endParaRPr lang="de-AT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76960"/>
        <c:crossesAt val="-50"/>
        <c:auto val="1"/>
        <c:lblAlgn val="ctr"/>
        <c:lblOffset val="100"/>
        <c:noMultiLvlLbl val="0"/>
      </c:catAx>
      <c:valAx>
        <c:axId val="414676960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/>
                  <a:t>Verbesserungsmaß</a:t>
                </a:r>
                <a:r>
                  <a:rPr lang="de-AT" sz="1400" baseline="0"/>
                  <a:t> in dB</a:t>
                </a:r>
                <a:endParaRPr lang="de-AT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7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978442550621929"/>
          <c:y val="0.6457795282982266"/>
          <c:w val="0.44696268415508073"/>
          <c:h val="0.16465862132768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07687128114219"/>
          <c:y val="4.540763673890609E-2"/>
          <c:w val="0.82423346296372635"/>
          <c:h val="0.74729571545939033"/>
        </c:manualLayout>
      </c:layout>
      <c:lineChart>
        <c:grouping val="standard"/>
        <c:varyColors val="0"/>
        <c:ser>
          <c:idx val="1"/>
          <c:order val="0"/>
          <c:tx>
            <c:strRef>
              <c:f>Varianten!$A$5</c:f>
              <c:strCache>
                <c:ptCount val="1"/>
                <c:pt idx="0">
                  <c:v>Schalldämmmaß - Messung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Varianten!$B$1:$V$1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Varianten!$B$5:$V$5</c:f>
              <c:numCache>
                <c:formatCode>0.0</c:formatCode>
                <c:ptCount val="21"/>
                <c:pt idx="0">
                  <c:v>37</c:v>
                </c:pt>
                <c:pt idx="1">
                  <c:v>31.6</c:v>
                </c:pt>
                <c:pt idx="2">
                  <c:v>29.8</c:v>
                </c:pt>
                <c:pt idx="3">
                  <c:v>49.8</c:v>
                </c:pt>
                <c:pt idx="4">
                  <c:v>50.1</c:v>
                </c:pt>
                <c:pt idx="5">
                  <c:v>58.4</c:v>
                </c:pt>
                <c:pt idx="6">
                  <c:v>60.2</c:v>
                </c:pt>
                <c:pt idx="7">
                  <c:v>66.2</c:v>
                </c:pt>
                <c:pt idx="8">
                  <c:v>67.8</c:v>
                </c:pt>
                <c:pt idx="9">
                  <c:v>72</c:v>
                </c:pt>
                <c:pt idx="10">
                  <c:v>71.900000000000006</c:v>
                </c:pt>
                <c:pt idx="11">
                  <c:v>74.5</c:v>
                </c:pt>
                <c:pt idx="12">
                  <c:v>77.7</c:v>
                </c:pt>
                <c:pt idx="13">
                  <c:v>80.7</c:v>
                </c:pt>
                <c:pt idx="14">
                  <c:v>79.7</c:v>
                </c:pt>
                <c:pt idx="15">
                  <c:v>81.5</c:v>
                </c:pt>
                <c:pt idx="16">
                  <c:v>81.099999999999994</c:v>
                </c:pt>
                <c:pt idx="17">
                  <c:v>79.599999999999994</c:v>
                </c:pt>
                <c:pt idx="18">
                  <c:v>80.599999999999994</c:v>
                </c:pt>
                <c:pt idx="19">
                  <c:v>84.8</c:v>
                </c:pt>
                <c:pt idx="20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C1-4F2D-B959-6C9358EEFD98}"/>
            </c:ext>
          </c:extLst>
        </c:ser>
        <c:ser>
          <c:idx val="0"/>
          <c:order val="1"/>
          <c:tx>
            <c:strRef>
              <c:f>Varianten!$A$4</c:f>
              <c:strCache>
                <c:ptCount val="1"/>
                <c:pt idx="0">
                  <c:v>Schalldämmmaß - Rechnung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Varianten!$B$60:$V$60</c:f>
              </c:numRef>
            </c:plus>
            <c:minus>
              <c:numRef>
                <c:f>Varianten!$B$60:$V$60</c:f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Varianten!$B$1:$V$1</c:f>
              <c:numCache>
                <c:formatCode>#,##0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Varianten!$B$4:$V$4</c:f>
              <c:numCache>
                <c:formatCode>0.0</c:formatCode>
                <c:ptCount val="21"/>
                <c:pt idx="0">
                  <c:v>37.820097836691076</c:v>
                </c:pt>
                <c:pt idx="1">
                  <c:v>34.383209826699009</c:v>
                </c:pt>
                <c:pt idx="2">
                  <c:v>32.523598665337033</c:v>
                </c:pt>
                <c:pt idx="3">
                  <c:v>49.812619446758639</c:v>
                </c:pt>
                <c:pt idx="4">
                  <c:v>46.432007886353034</c:v>
                </c:pt>
                <c:pt idx="5">
                  <c:v>55.319436000281137</c:v>
                </c:pt>
                <c:pt idx="6">
                  <c:v>58.16865840314405</c:v>
                </c:pt>
                <c:pt idx="7">
                  <c:v>67.432957531578865</c:v>
                </c:pt>
                <c:pt idx="8">
                  <c:v>69.351049658993304</c:v>
                </c:pt>
                <c:pt idx="9">
                  <c:v>73.499135341918006</c:v>
                </c:pt>
                <c:pt idx="10">
                  <c:v>73.829145788961753</c:v>
                </c:pt>
                <c:pt idx="11">
                  <c:v>75.984169282443432</c:v>
                </c:pt>
                <c:pt idx="12">
                  <c:v>77.721633925360024</c:v>
                </c:pt>
                <c:pt idx="13">
                  <c:v>79.838708846891464</c:v>
                </c:pt>
                <c:pt idx="14">
                  <c:v>77.416457722453302</c:v>
                </c:pt>
                <c:pt idx="15">
                  <c:v>79.51046938381154</c:v>
                </c:pt>
                <c:pt idx="16">
                  <c:v>79.460664695072978</c:v>
                </c:pt>
                <c:pt idx="17">
                  <c:v>79.188577577980837</c:v>
                </c:pt>
                <c:pt idx="18">
                  <c:v>80.128200413004279</c:v>
                </c:pt>
                <c:pt idx="19">
                  <c:v>83.613769224186768</c:v>
                </c:pt>
                <c:pt idx="20">
                  <c:v>82.263041720727003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1-4F2D-B959-6C9358EEFD98}"/>
            </c:ext>
          </c:extLst>
        </c:ser>
        <c:ser>
          <c:idx val="2"/>
          <c:order val="2"/>
          <c:tx>
            <c:strRef>
              <c:f>Varianten!$A$52</c:f>
              <c:strCache>
                <c:ptCount val="1"/>
                <c:pt idx="0">
                  <c:v>Schaldämmmaß - Grundbauteil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Varianten!$B$52:$V$52</c:f>
            </c:numRef>
          </c:val>
          <c:smooth val="0"/>
          <c:extLst>
            <c:ext xmlns:c16="http://schemas.microsoft.com/office/drawing/2014/chart" uri="{C3380CC4-5D6E-409C-BE32-E72D297353CC}">
              <c16:uniqueId val="{00000002-F6C1-4F2D-B959-6C9358EE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79584"/>
        <c:axId val="414676960"/>
      </c:lineChart>
      <c:catAx>
        <c:axId val="41467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/>
                  <a:t>Frequenz</a:t>
                </a:r>
                <a:r>
                  <a:rPr lang="de-AT" sz="1400" baseline="0"/>
                  <a:t> in Hz</a:t>
                </a:r>
                <a:endParaRPr lang="de-AT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76960"/>
        <c:crossesAt val="-50"/>
        <c:auto val="1"/>
        <c:lblAlgn val="ctr"/>
        <c:lblOffset val="100"/>
        <c:noMultiLvlLbl val="0"/>
      </c:catAx>
      <c:valAx>
        <c:axId val="41467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/>
                  <a:t>Schalldämmmaß</a:t>
                </a:r>
                <a:r>
                  <a:rPr lang="de-AT" sz="1400" baseline="0"/>
                  <a:t> in dB</a:t>
                </a:r>
                <a:endParaRPr lang="de-AT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7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583304162485518"/>
          <c:y val="0.57567602759361491"/>
          <c:w val="0.37533294811679624"/>
          <c:h val="0.23509823789273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11</xdr:row>
      <xdr:rowOff>0</xdr:rowOff>
    </xdr:from>
    <xdr:to>
      <xdr:col>27</xdr:col>
      <xdr:colOff>76200</xdr:colOff>
      <xdr:row>29</xdr:row>
      <xdr:rowOff>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11</xdr:col>
      <xdr:colOff>386384</xdr:colOff>
      <xdr:row>29</xdr:row>
      <xdr:rowOff>9525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9</xdr:row>
          <xdr:rowOff>19050</xdr:rowOff>
        </xdr:from>
        <xdr:to>
          <xdr:col>5</xdr:col>
          <xdr:colOff>0</xdr:colOff>
          <xdr:row>10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anwenden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13</xdr:col>
      <xdr:colOff>173935</xdr:colOff>
      <xdr:row>25</xdr:row>
      <xdr:rowOff>0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7</xdr:row>
      <xdr:rowOff>0</xdr:rowOff>
    </xdr:from>
    <xdr:to>
      <xdr:col>24</xdr:col>
      <xdr:colOff>646043</xdr:colOff>
      <xdr:row>25</xdr:row>
      <xdr:rowOff>8282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Y138"/>
  <sheetViews>
    <sheetView showGridLines="0" tabSelected="1" zoomScale="115" zoomScaleNormal="115" workbookViewId="0">
      <pane ySplit="1" topLeftCell="A2" activePane="bottomLeft" state="frozen"/>
      <selection pane="bottomLeft" activeCell="A10" sqref="A10"/>
    </sheetView>
  </sheetViews>
  <sheetFormatPr baseColWidth="10" defaultRowHeight="15" x14ac:dyDescent="0.25"/>
  <cols>
    <col min="1" max="1" width="14.7109375" customWidth="1"/>
    <col min="2" max="4" width="8.7109375" customWidth="1"/>
    <col min="5" max="5" width="20.7109375" customWidth="1"/>
    <col min="6" max="26" width="6.7109375" style="12" customWidth="1"/>
    <col min="27" max="27" width="4.7109375" style="12" customWidth="1"/>
    <col min="28" max="28" width="6.7109375" style="12" customWidth="1"/>
  </cols>
  <sheetData>
    <row r="1" spans="1:28" ht="30" x14ac:dyDescent="0.25">
      <c r="B1" s="73" t="s">
        <v>37</v>
      </c>
      <c r="C1" s="74" t="s">
        <v>27</v>
      </c>
      <c r="D1" s="74" t="s">
        <v>38</v>
      </c>
      <c r="E1" s="38" t="s">
        <v>7</v>
      </c>
      <c r="F1" s="80" t="s">
        <v>26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x14ac:dyDescent="0.25">
      <c r="A2" s="33"/>
      <c r="B2" s="37" t="s">
        <v>36</v>
      </c>
      <c r="C2" s="37" t="s">
        <v>35</v>
      </c>
      <c r="D2" s="72">
        <v>1</v>
      </c>
      <c r="E2" s="33"/>
      <c r="F2" s="39">
        <v>50</v>
      </c>
      <c r="G2" s="39">
        <v>63</v>
      </c>
      <c r="H2" s="39">
        <v>80</v>
      </c>
      <c r="I2" s="39">
        <v>100</v>
      </c>
      <c r="J2" s="39">
        <v>125</v>
      </c>
      <c r="K2" s="39">
        <v>160</v>
      </c>
      <c r="L2" s="39">
        <v>200</v>
      </c>
      <c r="M2" s="39">
        <v>250</v>
      </c>
      <c r="N2" s="39">
        <v>315</v>
      </c>
      <c r="O2" s="39">
        <v>400</v>
      </c>
      <c r="P2" s="39">
        <v>500</v>
      </c>
      <c r="Q2" s="39">
        <v>630</v>
      </c>
      <c r="R2" s="39">
        <v>800</v>
      </c>
      <c r="S2" s="39">
        <v>1000</v>
      </c>
      <c r="T2" s="39">
        <v>1250</v>
      </c>
      <c r="U2" s="39">
        <v>1600</v>
      </c>
      <c r="V2" s="39">
        <v>2000</v>
      </c>
      <c r="W2" s="39">
        <v>2500</v>
      </c>
      <c r="X2" s="39">
        <v>3150</v>
      </c>
      <c r="Y2" s="39">
        <v>4000</v>
      </c>
      <c r="Z2" s="39">
        <v>5000</v>
      </c>
      <c r="AA2" s="40"/>
      <c r="AB2" s="40" t="s">
        <v>11</v>
      </c>
    </row>
    <row r="3" spans="1:28" x14ac:dyDescent="0.25">
      <c r="A3" s="48" t="s">
        <v>25</v>
      </c>
      <c r="B3" s="50">
        <v>20</v>
      </c>
      <c r="C3" s="50">
        <v>230</v>
      </c>
      <c r="D3" s="50">
        <v>0.01</v>
      </c>
      <c r="E3" s="49" t="s">
        <v>15</v>
      </c>
      <c r="F3" s="51">
        <v>29.718038816021384</v>
      </c>
      <c r="G3" s="51">
        <v>28.2</v>
      </c>
      <c r="H3" s="51">
        <v>37.9</v>
      </c>
      <c r="I3" s="51">
        <v>40.9</v>
      </c>
      <c r="J3" s="51">
        <v>42.4</v>
      </c>
      <c r="K3" s="51">
        <v>36.6</v>
      </c>
      <c r="L3" s="51">
        <v>38.4</v>
      </c>
      <c r="M3" s="51">
        <v>40.299999999999997</v>
      </c>
      <c r="N3" s="51">
        <v>41.2</v>
      </c>
      <c r="O3" s="51">
        <v>42.8</v>
      </c>
      <c r="P3" s="51">
        <v>46.8</v>
      </c>
      <c r="Q3" s="51">
        <v>48.4</v>
      </c>
      <c r="R3" s="51">
        <v>47.3</v>
      </c>
      <c r="S3" s="51">
        <v>46.1</v>
      </c>
      <c r="T3" s="51">
        <v>40.5</v>
      </c>
      <c r="U3" s="51">
        <v>42.4</v>
      </c>
      <c r="V3" s="51">
        <v>45.1</v>
      </c>
      <c r="W3" s="51">
        <v>48</v>
      </c>
      <c r="X3" s="51">
        <v>52.3</v>
      </c>
      <c r="Y3" s="51">
        <v>55.5</v>
      </c>
      <c r="Z3" s="51">
        <v>58.1</v>
      </c>
      <c r="AA3" s="41"/>
      <c r="AB3" s="41">
        <f>einzahlwert($I$3:$X$3)</f>
        <v>46</v>
      </c>
    </row>
    <row r="4" spans="1:28" x14ac:dyDescent="0.25">
      <c r="A4" s="45" t="s">
        <v>17</v>
      </c>
      <c r="B4" s="36">
        <v>48</v>
      </c>
      <c r="C4" s="36">
        <v>252</v>
      </c>
      <c r="D4" s="64">
        <v>1.6299999999999999E-2</v>
      </c>
      <c r="E4" s="77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8" x14ac:dyDescent="0.25">
      <c r="A5" s="44" t="s">
        <v>16</v>
      </c>
      <c r="B5" s="75">
        <v>3.4</v>
      </c>
      <c r="C5" s="75">
        <v>215</v>
      </c>
      <c r="D5" s="64">
        <v>0</v>
      </c>
      <c r="E5" s="4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42"/>
      <c r="AB5" s="42"/>
    </row>
    <row r="6" spans="1:28" ht="15" customHeight="1" x14ac:dyDescent="0.25">
      <c r="B6" s="12" t="str">
        <f>IF(AND(B3&lt;=B4,B3&gt;=B5),"","FEHLER")</f>
        <v/>
      </c>
      <c r="C6" s="12" t="str">
        <f>IF(AND(C3&lt;=C4,C3&gt;=C5),"","FEHLER")</f>
        <v/>
      </c>
      <c r="D6" s="12" t="str">
        <f>IF(AND(D3&lt;=D4,D3&gt;=D5),"","FEHLER")</f>
        <v/>
      </c>
      <c r="E6" s="46" t="s">
        <v>8</v>
      </c>
      <c r="F6" s="35">
        <f t="shared" ref="F6:Z6" si="0">F112+F114+F111+F113+F115</f>
        <v>-6.0072920112118169</v>
      </c>
      <c r="G6" s="35">
        <f t="shared" si="0"/>
        <v>-4.0597382363122421</v>
      </c>
      <c r="H6" s="35">
        <f t="shared" si="0"/>
        <v>-3.9074405213634975</v>
      </c>
      <c r="I6" s="35">
        <f t="shared" si="0"/>
        <v>-1.855117831656397</v>
      </c>
      <c r="J6" s="35">
        <f t="shared" si="0"/>
        <v>1.803009748327387</v>
      </c>
      <c r="K6" s="35">
        <f t="shared" si="0"/>
        <v>4.8121615958902701</v>
      </c>
      <c r="L6" s="35">
        <f t="shared" si="0"/>
        <v>8.7819408538623343</v>
      </c>
      <c r="M6" s="35">
        <f t="shared" si="0"/>
        <v>13.372301885321605</v>
      </c>
      <c r="N6" s="35">
        <f t="shared" si="0"/>
        <v>13.397279824174264</v>
      </c>
      <c r="O6" s="35">
        <f t="shared" si="0"/>
        <v>13.591506865154491</v>
      </c>
      <c r="P6" s="35">
        <f t="shared" si="0"/>
        <v>13.712074944236761</v>
      </c>
      <c r="Q6" s="35">
        <f t="shared" si="0"/>
        <v>12.337379891383581</v>
      </c>
      <c r="R6" s="35">
        <f t="shared" si="0"/>
        <v>12.648927669828041</v>
      </c>
      <c r="S6" s="35">
        <f t="shared" si="0"/>
        <v>12.578166826546415</v>
      </c>
      <c r="T6" s="35">
        <f t="shared" si="0"/>
        <v>9.8252376831865735</v>
      </c>
      <c r="U6" s="35">
        <f t="shared" si="0"/>
        <v>8.5762949418971601</v>
      </c>
      <c r="V6" s="35">
        <f t="shared" si="0"/>
        <v>8.4620821834735231</v>
      </c>
      <c r="W6" s="35">
        <f t="shared" si="0"/>
        <v>6.9930884257430135</v>
      </c>
      <c r="X6" s="35">
        <f t="shared" si="0"/>
        <v>7.298389518136208</v>
      </c>
      <c r="Y6" s="35">
        <f t="shared" si="0"/>
        <v>8.2854744232681021</v>
      </c>
      <c r="Z6" s="35">
        <f t="shared" si="0"/>
        <v>7.7991870612046146</v>
      </c>
      <c r="AA6" s="40"/>
      <c r="AB6" s="40">
        <f>AB7-AB3</f>
        <v>10</v>
      </c>
    </row>
    <row r="7" spans="1:28" x14ac:dyDescent="0.25">
      <c r="A7" s="81" t="str">
        <f>IF(COUNTIF(B6:D6,"FEHLER")&gt;0,"FEHLER IN EINGABE","Eingabe in Ordnung")</f>
        <v>Eingabe in Ordnung</v>
      </c>
      <c r="E7" s="47" t="s">
        <v>15</v>
      </c>
      <c r="F7" s="35">
        <f t="shared" ref="F7:Z7" si="1">F6+F3</f>
        <v>23.710746804809567</v>
      </c>
      <c r="G7" s="35">
        <f t="shared" si="1"/>
        <v>24.140261763687757</v>
      </c>
      <c r="H7" s="35">
        <f t="shared" si="1"/>
        <v>33.992559478636501</v>
      </c>
      <c r="I7" s="35">
        <f t="shared" si="1"/>
        <v>39.044882168343605</v>
      </c>
      <c r="J7" s="35">
        <f t="shared" si="1"/>
        <v>44.203009748327389</v>
      </c>
      <c r="K7" s="35">
        <f t="shared" si="1"/>
        <v>41.412161595890268</v>
      </c>
      <c r="L7" s="35">
        <f t="shared" si="1"/>
        <v>47.181940853862329</v>
      </c>
      <c r="M7" s="35">
        <f t="shared" si="1"/>
        <v>53.672301885321602</v>
      </c>
      <c r="N7" s="35">
        <f t="shared" si="1"/>
        <v>54.597279824174265</v>
      </c>
      <c r="O7" s="35">
        <f t="shared" si="1"/>
        <v>56.39150686515449</v>
      </c>
      <c r="P7" s="35">
        <f t="shared" si="1"/>
        <v>60.512074944236758</v>
      </c>
      <c r="Q7" s="35">
        <f t="shared" si="1"/>
        <v>60.737379891383583</v>
      </c>
      <c r="R7" s="35">
        <f t="shared" si="1"/>
        <v>59.948927669828038</v>
      </c>
      <c r="S7" s="35">
        <f t="shared" si="1"/>
        <v>58.678166826546416</v>
      </c>
      <c r="T7" s="35">
        <f t="shared" si="1"/>
        <v>50.325237683186572</v>
      </c>
      <c r="U7" s="35">
        <f t="shared" si="1"/>
        <v>50.976294941897159</v>
      </c>
      <c r="V7" s="35">
        <f t="shared" si="1"/>
        <v>53.562082183473521</v>
      </c>
      <c r="W7" s="35">
        <f t="shared" si="1"/>
        <v>54.993088425743011</v>
      </c>
      <c r="X7" s="35">
        <f t="shared" si="1"/>
        <v>59.598389518136202</v>
      </c>
      <c r="Y7" s="35">
        <f t="shared" si="1"/>
        <v>63.785474423268099</v>
      </c>
      <c r="Z7" s="35">
        <f t="shared" si="1"/>
        <v>65.899187061204614</v>
      </c>
      <c r="AA7" s="43"/>
      <c r="AB7" s="43">
        <f>einzahlwert(I7:X7)</f>
        <v>56</v>
      </c>
    </row>
    <row r="8" spans="1:28" ht="15" customHeight="1" x14ac:dyDescent="0.25">
      <c r="A8" s="8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8" ht="15" customHeight="1" x14ac:dyDescent="0.25">
      <c r="A9" s="78"/>
      <c r="D9" s="79" t="s">
        <v>44</v>
      </c>
      <c r="E9" s="51" t="s">
        <v>47</v>
      </c>
      <c r="F9" s="35">
        <f>INDEX(Drop_downs!B3:B4,MATCH($E$9,Drop_downs!$A$3:$A$4,0))</f>
        <v>29.718038816021384</v>
      </c>
      <c r="G9" s="35">
        <f>INDEX(Drop_downs!C3:C4,MATCH($E$9,Drop_downs!$A$3:$A$4,0))</f>
        <v>28.2</v>
      </c>
      <c r="H9" s="35">
        <f>INDEX(Drop_downs!D3:D4,MATCH($E$9,Drop_downs!$A$3:$A$4,0))</f>
        <v>37.9</v>
      </c>
      <c r="I9" s="35">
        <f>INDEX(Drop_downs!E3:E4,MATCH($E$9,Drop_downs!$A$3:$A$4,0))</f>
        <v>40.9</v>
      </c>
      <c r="J9" s="35">
        <f>INDEX(Drop_downs!F3:F4,MATCH($E$9,Drop_downs!$A$3:$A$4,0))</f>
        <v>42.4</v>
      </c>
      <c r="K9" s="35">
        <f>INDEX(Drop_downs!G3:G4,MATCH($E$9,Drop_downs!$A$3:$A$4,0))</f>
        <v>36.6</v>
      </c>
      <c r="L9" s="35">
        <f>INDEX(Drop_downs!H3:H4,MATCH($E$9,Drop_downs!$A$3:$A$4,0))</f>
        <v>38.4</v>
      </c>
      <c r="M9" s="35">
        <f>INDEX(Drop_downs!I3:I4,MATCH($E$9,Drop_downs!$A$3:$A$4,0))</f>
        <v>40.299999999999997</v>
      </c>
      <c r="N9" s="35">
        <f>INDEX(Drop_downs!J3:J4,MATCH($E$9,Drop_downs!$A$3:$A$4,0))</f>
        <v>41.2</v>
      </c>
      <c r="O9" s="35">
        <f>INDEX(Drop_downs!K3:K4,MATCH($E$9,Drop_downs!$A$3:$A$4,0))</f>
        <v>42.8</v>
      </c>
      <c r="P9" s="35">
        <f>INDEX(Drop_downs!L3:L4,MATCH($E$9,Drop_downs!$A$3:$A$4,0))</f>
        <v>46.8</v>
      </c>
      <c r="Q9" s="35">
        <f>INDEX(Drop_downs!M3:M4,MATCH($E$9,Drop_downs!$A$3:$A$4,0))</f>
        <v>48.4</v>
      </c>
      <c r="R9" s="35">
        <f>INDEX(Drop_downs!N3:N4,MATCH($E$9,Drop_downs!$A$3:$A$4,0))</f>
        <v>47.3</v>
      </c>
      <c r="S9" s="35">
        <f>INDEX(Drop_downs!O3:O4,MATCH($E$9,Drop_downs!$A$3:$A$4,0))</f>
        <v>46.1</v>
      </c>
      <c r="T9" s="35">
        <f>INDEX(Drop_downs!P3:P4,MATCH($E$9,Drop_downs!$A$3:$A$4,0))</f>
        <v>40.5</v>
      </c>
      <c r="U9" s="35">
        <f>INDEX(Drop_downs!Q3:Q4,MATCH($E$9,Drop_downs!$A$3:$A$4,0))</f>
        <v>42.4</v>
      </c>
      <c r="V9" s="35">
        <f>INDEX(Drop_downs!R3:R4,MATCH($E$9,Drop_downs!$A$3:$A$4,0))</f>
        <v>45.1</v>
      </c>
      <c r="W9" s="35">
        <f>INDEX(Drop_downs!S3:S4,MATCH($E$9,Drop_downs!$A$3:$A$4,0))</f>
        <v>48</v>
      </c>
      <c r="X9" s="35">
        <f>INDEX(Drop_downs!T3:T4,MATCH($E$9,Drop_downs!$A$3:$A$4,0))</f>
        <v>52.3</v>
      </c>
      <c r="Y9" s="35">
        <f>INDEX(Drop_downs!U3:U4,MATCH($E$9,Drop_downs!$A$3:$A$4,0))</f>
        <v>55.5</v>
      </c>
      <c r="Z9" s="35">
        <f>INDEX(Drop_downs!V3:V4,MATCH($E$9,Drop_downs!$A$3:$A$4,0))</f>
        <v>58.1</v>
      </c>
    </row>
    <row r="10" spans="1:28" ht="15" customHeight="1" x14ac:dyDescent="0.25">
      <c r="A10" s="78"/>
      <c r="E10" s="12"/>
    </row>
    <row r="11" spans="1:28" x14ac:dyDescent="0.25"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</row>
    <row r="12" spans="1:28" x14ac:dyDescent="0.25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1:28" x14ac:dyDescent="0.25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</row>
    <row r="14" spans="1:28" x14ac:dyDescent="0.25"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</row>
    <row r="15" spans="1:28" x14ac:dyDescent="0.25"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</row>
    <row r="16" spans="1:28" x14ac:dyDescent="0.25"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1:26" x14ac:dyDescent="0.25"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1:26" x14ac:dyDescent="0.25"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x14ac:dyDescent="0.25"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</row>
    <row r="20" spans="1:26" x14ac:dyDescent="0.2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1:26" x14ac:dyDescent="0.25"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/>
    </row>
    <row r="22" spans="1:26" x14ac:dyDescent="0.25"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</row>
    <row r="23" spans="1:26" x14ac:dyDescent="0.25"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</row>
    <row r="24" spans="1:26" x14ac:dyDescent="0.25"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</row>
    <row r="25" spans="1:26" x14ac:dyDescent="0.25"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/>
    </row>
    <row r="26" spans="1:26" x14ac:dyDescent="0.25"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</row>
    <row r="27" spans="1:26" x14ac:dyDescent="0.25"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</row>
    <row r="28" spans="1:26" x14ac:dyDescent="0.25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</row>
    <row r="29" spans="1:26" x14ac:dyDescent="0.25"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</row>
    <row r="30" spans="1:26" x14ac:dyDescent="0.25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</row>
    <row r="31" spans="1:26" x14ac:dyDescent="0.25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</row>
    <row r="32" spans="1:26" x14ac:dyDescent="0.25">
      <c r="A32" t="s">
        <v>39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7:26" x14ac:dyDescent="0.2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</row>
    <row r="34" spans="7:26" x14ac:dyDescent="0.2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</row>
    <row r="35" spans="7:26" x14ac:dyDescent="0.2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/>
    </row>
    <row r="36" spans="7:26" x14ac:dyDescent="0.2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</row>
    <row r="37" spans="7:26" x14ac:dyDescent="0.25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</row>
    <row r="38" spans="7:26" x14ac:dyDescent="0.2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39" spans="7:26" x14ac:dyDescent="0.2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</row>
    <row r="40" spans="7:26" x14ac:dyDescent="0.2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4"/>
    </row>
    <row r="41" spans="7:26" x14ac:dyDescent="0.25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</row>
    <row r="42" spans="7:26" x14ac:dyDescent="0.25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4"/>
    </row>
    <row r="43" spans="7:26" x14ac:dyDescent="0.25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4"/>
    </row>
    <row r="44" spans="7:26" x14ac:dyDescent="0.25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4"/>
    </row>
    <row r="45" spans="7:26" x14ac:dyDescent="0.25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4"/>
    </row>
    <row r="46" spans="7:26" x14ac:dyDescent="0.2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4"/>
    </row>
    <row r="47" spans="7:26" x14ac:dyDescent="0.25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4"/>
    </row>
    <row r="48" spans="7:26" x14ac:dyDescent="0.25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4"/>
    </row>
    <row r="49" spans="7:26" x14ac:dyDescent="0.25"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4"/>
    </row>
    <row r="50" spans="7:26" x14ac:dyDescent="0.25"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4"/>
    </row>
    <row r="51" spans="7:26" x14ac:dyDescent="0.25"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4"/>
    </row>
    <row r="52" spans="7:26" x14ac:dyDescent="0.25"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4"/>
    </row>
    <row r="53" spans="7:26" x14ac:dyDescent="0.2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</row>
    <row r="54" spans="7:26" x14ac:dyDescent="0.2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4"/>
    </row>
    <row r="55" spans="7:26" x14ac:dyDescent="0.2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</row>
    <row r="56" spans="7:26" x14ac:dyDescent="0.2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</row>
    <row r="57" spans="7:26" x14ac:dyDescent="0.2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</row>
    <row r="58" spans="7:26" x14ac:dyDescent="0.2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4"/>
    </row>
    <row r="59" spans="7:26" x14ac:dyDescent="0.2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</row>
    <row r="60" spans="7:26" x14ac:dyDescent="0.2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4"/>
    </row>
    <row r="61" spans="7:26" x14ac:dyDescent="0.2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4"/>
    </row>
    <row r="62" spans="7:26" x14ac:dyDescent="0.2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/>
    </row>
    <row r="63" spans="7:26" x14ac:dyDescent="0.2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4"/>
    </row>
    <row r="64" spans="7:26" x14ac:dyDescent="0.2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4"/>
    </row>
    <row r="65" spans="7:26" x14ac:dyDescent="0.2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7:26" x14ac:dyDescent="0.2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4"/>
    </row>
    <row r="67" spans="7:26" x14ac:dyDescent="0.2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4"/>
    </row>
    <row r="68" spans="7:26" x14ac:dyDescent="0.2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4"/>
    </row>
    <row r="69" spans="7:26" x14ac:dyDescent="0.2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4"/>
    </row>
    <row r="70" spans="7:26" x14ac:dyDescent="0.2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/>
    </row>
    <row r="71" spans="7:26" x14ac:dyDescent="0.2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4"/>
    </row>
    <row r="72" spans="7:26" x14ac:dyDescent="0.2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4"/>
    </row>
    <row r="73" spans="7:26" x14ac:dyDescent="0.2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4"/>
    </row>
    <row r="74" spans="7:26" x14ac:dyDescent="0.2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4"/>
    </row>
    <row r="75" spans="7:26" x14ac:dyDescent="0.2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</row>
    <row r="76" spans="7:26" x14ac:dyDescent="0.2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4"/>
    </row>
    <row r="77" spans="7:26" x14ac:dyDescent="0.2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4"/>
    </row>
    <row r="78" spans="7:26" x14ac:dyDescent="0.2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4"/>
    </row>
    <row r="79" spans="7:26" x14ac:dyDescent="0.2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4"/>
    </row>
    <row r="80" spans="7:26" x14ac:dyDescent="0.2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4"/>
    </row>
    <row r="81" spans="7:26" x14ac:dyDescent="0.2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4"/>
    </row>
    <row r="82" spans="7:26" x14ac:dyDescent="0.2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4"/>
    </row>
    <row r="83" spans="7:26" x14ac:dyDescent="0.2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4"/>
    </row>
    <row r="84" spans="7:26" x14ac:dyDescent="0.2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4"/>
    </row>
    <row r="85" spans="7:26" x14ac:dyDescent="0.2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4"/>
    </row>
    <row r="86" spans="7:26" x14ac:dyDescent="0.2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4"/>
    </row>
    <row r="87" spans="7:26" x14ac:dyDescent="0.2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4"/>
    </row>
    <row r="88" spans="7:26" x14ac:dyDescent="0.2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4"/>
    </row>
    <row r="89" spans="7:26" x14ac:dyDescent="0.2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</row>
    <row r="90" spans="7:26" x14ac:dyDescent="0.2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</row>
    <row r="91" spans="7:26" x14ac:dyDescent="0.25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4"/>
    </row>
    <row r="92" spans="7:26" x14ac:dyDescent="0.25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4"/>
    </row>
    <row r="93" spans="7:26" x14ac:dyDescent="0.2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4"/>
    </row>
    <row r="94" spans="7:26" x14ac:dyDescent="0.25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4"/>
    </row>
    <row r="95" spans="7:26" x14ac:dyDescent="0.2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</row>
    <row r="96" spans="7:26" x14ac:dyDescent="0.25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</row>
    <row r="97" spans="1:50" x14ac:dyDescent="0.25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4"/>
    </row>
    <row r="98" spans="1:50" x14ac:dyDescent="0.25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4"/>
    </row>
    <row r="99" spans="1:50" x14ac:dyDescent="0.25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4"/>
    </row>
    <row r="100" spans="1:50" x14ac:dyDescent="0.25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4"/>
    </row>
    <row r="101" spans="1:50" x14ac:dyDescent="0.25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4"/>
    </row>
    <row r="102" spans="1:50" x14ac:dyDescent="0.25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4"/>
    </row>
    <row r="103" spans="1:50" x14ac:dyDescent="0.25">
      <c r="E103" t="s">
        <v>9</v>
      </c>
      <c r="F103" s="15">
        <v>-42.212481232681881</v>
      </c>
      <c r="G103" s="15">
        <v>-95.128123058566388</v>
      </c>
      <c r="H103" s="15">
        <v>-102.51530520375734</v>
      </c>
      <c r="I103" s="15">
        <v>-28.708735851601809</v>
      </c>
      <c r="J103" s="15">
        <v>-27.192022360405808</v>
      </c>
      <c r="K103" s="15">
        <v>19.039706461378117</v>
      </c>
      <c r="L103" s="15">
        <v>-15.04426116810529</v>
      </c>
      <c r="M103" s="15">
        <v>-4.6588401401339858</v>
      </c>
      <c r="N103" s="15">
        <v>-13.119998398216818</v>
      </c>
      <c r="O103" s="15">
        <v>-12.708119099615377</v>
      </c>
      <c r="P103" s="15">
        <v>-25.188807620857613</v>
      </c>
      <c r="Q103" s="15">
        <v>-28.354168106216793</v>
      </c>
      <c r="R103" s="15">
        <v>-23.89969042686522</v>
      </c>
      <c r="S103" s="15">
        <v>-29.531809813196542</v>
      </c>
      <c r="T103" s="15">
        <v>-11.050144301285332</v>
      </c>
      <c r="U103" s="15">
        <v>-11.408711632860172</v>
      </c>
      <c r="V103" s="15">
        <v>-20.803866933088528</v>
      </c>
      <c r="W103" s="15">
        <v>6.7787420155944549</v>
      </c>
      <c r="X103" s="15">
        <v>-10.841988540582644</v>
      </c>
      <c r="Y103" s="15">
        <v>-25.71276391481468</v>
      </c>
      <c r="Z103" s="15">
        <v>-7.6008672627564415</v>
      </c>
    </row>
    <row r="104" spans="1:50" x14ac:dyDescent="0.25">
      <c r="F104" s="15">
        <v>5.6100912593093612E-2</v>
      </c>
      <c r="G104" s="15">
        <v>-1.795597376196742E-2</v>
      </c>
      <c r="H104" s="15">
        <v>-6.3929677468500243E-2</v>
      </c>
      <c r="I104" s="15">
        <v>5.5242834819042186E-2</v>
      </c>
      <c r="J104" s="15">
        <v>0.11499480480711047</v>
      </c>
      <c r="K104" s="15">
        <v>0.2013302120775021</v>
      </c>
      <c r="L104" s="15">
        <v>9.097393302423723E-2</v>
      </c>
      <c r="M104" s="15">
        <v>8.0646952208477368E-2</v>
      </c>
      <c r="N104" s="15">
        <v>0.10571029514355573</v>
      </c>
      <c r="O104" s="15">
        <v>5.5236789670442793E-2</v>
      </c>
      <c r="P104" s="15">
        <v>4.3394755775658544E-2</v>
      </c>
      <c r="Q104" s="15">
        <v>5.3969526013449842E-2</v>
      </c>
      <c r="R104" s="15">
        <v>1.9653091582629567E-3</v>
      </c>
      <c r="S104" s="15">
        <v>-9.956756789218385E-2</v>
      </c>
      <c r="T104" s="15">
        <v>-2.228332892349863E-2</v>
      </c>
      <c r="U104" s="15">
        <v>-9.8881526318150323E-2</v>
      </c>
      <c r="V104" s="15">
        <v>-7.4575971233454871E-2</v>
      </c>
      <c r="W104" s="15">
        <v>-5.4790679728711406E-2</v>
      </c>
      <c r="X104" s="15">
        <v>-8.8258236002524179E-2</v>
      </c>
      <c r="Y104" s="15">
        <v>-9.6435044482014176E-4</v>
      </c>
      <c r="Z104" s="15">
        <v>-1.9675381671391268E-3</v>
      </c>
    </row>
    <row r="105" spans="1:50" x14ac:dyDescent="0.25">
      <c r="F105" s="15">
        <v>0.16467673454465273</v>
      </c>
      <c r="G105" s="15">
        <v>0.4331121367077318</v>
      </c>
      <c r="H105" s="15">
        <v>0.45687295558199015</v>
      </c>
      <c r="I105" s="15">
        <v>0.13772118868547156</v>
      </c>
      <c r="J105" s="15">
        <v>0.13705372578379152</v>
      </c>
      <c r="K105" s="15">
        <v>-6.0265705563488023E-2</v>
      </c>
      <c r="L105" s="15">
        <v>0.11242385979580673</v>
      </c>
      <c r="M105" s="15">
        <v>8.2016086924826828E-2</v>
      </c>
      <c r="N105" s="15">
        <v>0.11075289293324769</v>
      </c>
      <c r="O105" s="15">
        <v>0.11002713662528607</v>
      </c>
      <c r="P105" s="15">
        <v>0.16838024831521001</v>
      </c>
      <c r="Q105" s="15">
        <v>0.17619386028960138</v>
      </c>
      <c r="R105" s="15">
        <v>0.16470626637359162</v>
      </c>
      <c r="S105" s="15">
        <v>0.19515598309714424</v>
      </c>
      <c r="T105" s="15">
        <v>0.10090616623252142</v>
      </c>
      <c r="U105" s="15">
        <v>0.10033997548404436</v>
      </c>
      <c r="V105" s="15">
        <v>0.13991599068811336</v>
      </c>
      <c r="W105" s="15">
        <v>1.2078378035846479E-2</v>
      </c>
      <c r="X105" s="15">
        <v>9.7145030339122057E-2</v>
      </c>
      <c r="Y105" s="15">
        <v>0.15748488872367056</v>
      </c>
      <c r="Z105" s="15">
        <v>7.0069505891402914E-2</v>
      </c>
    </row>
    <row r="106" spans="1:50" x14ac:dyDescent="0.25">
      <c r="F106" s="15">
        <v>-279.24779756619398</v>
      </c>
      <c r="G106" s="15">
        <v>-818.82871452848246</v>
      </c>
      <c r="H106" s="15">
        <v>-519.43215520938952</v>
      </c>
      <c r="I106" s="15">
        <v>-592.71120740938932</v>
      </c>
      <c r="J106" s="15">
        <v>-482.72209176810645</v>
      </c>
      <c r="K106" s="15">
        <v>-439.30368274356442</v>
      </c>
      <c r="L106" s="15">
        <v>-385.0764391552666</v>
      </c>
      <c r="M106" s="15">
        <v>-244.54970114241269</v>
      </c>
      <c r="N106" s="15">
        <v>-107.00930551270039</v>
      </c>
      <c r="O106" s="15">
        <v>-11.135125245478321</v>
      </c>
      <c r="P106" s="15">
        <v>-69.446966291709487</v>
      </c>
      <c r="Q106" s="15">
        <v>-91.24303892769376</v>
      </c>
      <c r="R106" s="15">
        <v>-137.3129352398073</v>
      </c>
      <c r="S106" s="15">
        <v>-78.454811475653969</v>
      </c>
      <c r="T106" s="15">
        <v>-188.73696705380507</v>
      </c>
      <c r="U106" s="15">
        <v>-111.55572602098619</v>
      </c>
      <c r="V106" s="15">
        <v>-142.32093170349231</v>
      </c>
      <c r="W106" s="15">
        <v>-146.78669435219035</v>
      </c>
      <c r="X106" s="15">
        <v>-243.78141992287374</v>
      </c>
      <c r="Y106" s="15">
        <v>-220.39990594650476</v>
      </c>
      <c r="Z106" s="15">
        <v>-67.65812677188319</v>
      </c>
      <c r="AA106" s="13"/>
      <c r="AB106" s="13"/>
      <c r="AC106" s="1"/>
      <c r="AD106" s="3"/>
    </row>
    <row r="107" spans="1:50" x14ac:dyDescent="0.25"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3"/>
      <c r="AB107" s="13"/>
      <c r="AC107" s="1"/>
      <c r="AD107" s="3"/>
    </row>
    <row r="108" spans="1:50" x14ac:dyDescent="0.25"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3"/>
    </row>
    <row r="109" spans="1:50" x14ac:dyDescent="0.25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4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"/>
    </row>
    <row r="110" spans="1:50" x14ac:dyDescent="0.25"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3"/>
    </row>
    <row r="111" spans="1:50" x14ac:dyDescent="0.25">
      <c r="A111" s="5"/>
      <c r="B111" s="5"/>
      <c r="C111" s="5"/>
      <c r="D111" s="5"/>
      <c r="E111" s="60" t="s">
        <v>10</v>
      </c>
      <c r="F111" s="61">
        <f>F103</f>
        <v>-42.212481232681881</v>
      </c>
      <c r="G111" s="61">
        <f t="shared" ref="G111:Z111" si="2">G103</f>
        <v>-95.128123058566388</v>
      </c>
      <c r="H111" s="61">
        <f t="shared" si="2"/>
        <v>-102.51530520375734</v>
      </c>
      <c r="I111" s="61">
        <f t="shared" si="2"/>
        <v>-28.708735851601809</v>
      </c>
      <c r="J111" s="61">
        <f t="shared" si="2"/>
        <v>-27.192022360405808</v>
      </c>
      <c r="K111" s="61">
        <f t="shared" si="2"/>
        <v>19.039706461378117</v>
      </c>
      <c r="L111" s="61">
        <f t="shared" si="2"/>
        <v>-15.04426116810529</v>
      </c>
      <c r="M111" s="61">
        <f t="shared" si="2"/>
        <v>-4.6588401401339858</v>
      </c>
      <c r="N111" s="61">
        <f t="shared" si="2"/>
        <v>-13.119998398216818</v>
      </c>
      <c r="O111" s="61">
        <f t="shared" si="2"/>
        <v>-12.708119099615377</v>
      </c>
      <c r="P111" s="61">
        <f t="shared" si="2"/>
        <v>-25.188807620857613</v>
      </c>
      <c r="Q111" s="61">
        <f t="shared" si="2"/>
        <v>-28.354168106216793</v>
      </c>
      <c r="R111" s="61">
        <f t="shared" si="2"/>
        <v>-23.89969042686522</v>
      </c>
      <c r="S111" s="61">
        <f t="shared" si="2"/>
        <v>-29.531809813196542</v>
      </c>
      <c r="T111" s="61">
        <f t="shared" si="2"/>
        <v>-11.050144301285332</v>
      </c>
      <c r="U111" s="61">
        <f t="shared" si="2"/>
        <v>-11.408711632860172</v>
      </c>
      <c r="V111" s="61">
        <f t="shared" si="2"/>
        <v>-20.803866933088528</v>
      </c>
      <c r="W111" s="61">
        <f t="shared" si="2"/>
        <v>6.7787420155944549</v>
      </c>
      <c r="X111" s="61">
        <f t="shared" si="2"/>
        <v>-10.841988540582644</v>
      </c>
      <c r="Y111" s="61">
        <f t="shared" si="2"/>
        <v>-25.71276391481468</v>
      </c>
      <c r="Z111" s="61">
        <f t="shared" si="2"/>
        <v>-7.6008672627564415</v>
      </c>
    </row>
    <row r="112" spans="1:50" x14ac:dyDescent="0.25">
      <c r="E112" s="57" t="s">
        <v>31</v>
      </c>
      <c r="F112" s="61">
        <f>$B$3*F104</f>
        <v>1.1220182518618722</v>
      </c>
      <c r="G112" s="61">
        <f t="shared" ref="G112:Z112" si="3">$B$3*G104</f>
        <v>-0.3591194752393484</v>
      </c>
      <c r="H112" s="61">
        <f t="shared" si="3"/>
        <v>-1.2785935493700049</v>
      </c>
      <c r="I112" s="61">
        <f t="shared" si="3"/>
        <v>1.1048566963808437</v>
      </c>
      <c r="J112" s="61">
        <f t="shared" si="3"/>
        <v>2.2998960961422092</v>
      </c>
      <c r="K112" s="61">
        <f t="shared" si="3"/>
        <v>4.026604241550042</v>
      </c>
      <c r="L112" s="61">
        <f t="shared" si="3"/>
        <v>1.8194786604847446</v>
      </c>
      <c r="M112" s="61">
        <f t="shared" si="3"/>
        <v>1.6129390441695475</v>
      </c>
      <c r="N112" s="61">
        <f t="shared" si="3"/>
        <v>2.1142059028711149</v>
      </c>
      <c r="O112" s="61">
        <f t="shared" si="3"/>
        <v>1.1047357934088557</v>
      </c>
      <c r="P112" s="61">
        <f t="shared" si="3"/>
        <v>0.86789511551317089</v>
      </c>
      <c r="Q112" s="61">
        <f t="shared" si="3"/>
        <v>1.0793905202689968</v>
      </c>
      <c r="R112" s="61">
        <f t="shared" si="3"/>
        <v>3.9306183165259134E-2</v>
      </c>
      <c r="S112" s="61">
        <f t="shared" si="3"/>
        <v>-1.991351357843677</v>
      </c>
      <c r="T112" s="61">
        <f t="shared" si="3"/>
        <v>-0.4456665784699726</v>
      </c>
      <c r="U112" s="61">
        <f t="shared" si="3"/>
        <v>-1.9776305263630065</v>
      </c>
      <c r="V112" s="61">
        <f t="shared" si="3"/>
        <v>-1.4915194246690975</v>
      </c>
      <c r="W112" s="61">
        <f t="shared" si="3"/>
        <v>-1.0958135945742282</v>
      </c>
      <c r="X112" s="61">
        <f t="shared" si="3"/>
        <v>-1.7651647200504836</v>
      </c>
      <c r="Y112" s="61">
        <f t="shared" si="3"/>
        <v>-1.9287008896402835E-2</v>
      </c>
      <c r="Z112" s="61">
        <f t="shared" si="3"/>
        <v>-3.9350763342782535E-2</v>
      </c>
    </row>
    <row r="113" spans="1:51" x14ac:dyDescent="0.25">
      <c r="A113" s="5"/>
      <c r="B113" s="5"/>
      <c r="C113" s="5"/>
      <c r="D113" s="5"/>
      <c r="E113" s="60" t="s">
        <v>32</v>
      </c>
      <c r="F113" s="61">
        <f>$C$3*F105</f>
        <v>37.875648945270129</v>
      </c>
      <c r="G113" s="61">
        <f t="shared" ref="G113:Z113" si="4">$C$3*G105</f>
        <v>99.615791442778317</v>
      </c>
      <c r="H113" s="61">
        <f t="shared" si="4"/>
        <v>105.08077978385774</v>
      </c>
      <c r="I113" s="61">
        <f t="shared" si="4"/>
        <v>31.67587339765846</v>
      </c>
      <c r="J113" s="61">
        <f t="shared" si="4"/>
        <v>31.52235693027205</v>
      </c>
      <c r="K113" s="61">
        <f t="shared" si="4"/>
        <v>-13.861112279602246</v>
      </c>
      <c r="L113" s="61">
        <f t="shared" si="4"/>
        <v>25.857487753035546</v>
      </c>
      <c r="M113" s="61">
        <f t="shared" si="4"/>
        <v>18.863699992710171</v>
      </c>
      <c r="N113" s="61">
        <f t="shared" si="4"/>
        <v>25.473165374646971</v>
      </c>
      <c r="O113" s="61">
        <f t="shared" si="4"/>
        <v>25.306241423815795</v>
      </c>
      <c r="P113" s="61">
        <f t="shared" si="4"/>
        <v>38.7274571124983</v>
      </c>
      <c r="Q113" s="61">
        <f t="shared" si="4"/>
        <v>40.524587866608314</v>
      </c>
      <c r="R113" s="61">
        <f t="shared" si="4"/>
        <v>37.882441265926076</v>
      </c>
      <c r="S113" s="61">
        <f t="shared" si="4"/>
        <v>44.885876112343176</v>
      </c>
      <c r="T113" s="61">
        <f t="shared" si="4"/>
        <v>23.208418233479929</v>
      </c>
      <c r="U113" s="61">
        <f t="shared" si="4"/>
        <v>23.078194361330201</v>
      </c>
      <c r="V113" s="61">
        <f t="shared" si="4"/>
        <v>32.180677858266073</v>
      </c>
      <c r="W113" s="61">
        <f t="shared" si="4"/>
        <v>2.7780269482446904</v>
      </c>
      <c r="X113" s="61">
        <f t="shared" si="4"/>
        <v>22.343356977998074</v>
      </c>
      <c r="Y113" s="61">
        <f t="shared" si="4"/>
        <v>36.221524406444232</v>
      </c>
      <c r="Z113" s="61">
        <f t="shared" si="4"/>
        <v>16.11598635502267</v>
      </c>
    </row>
    <row r="114" spans="1:51" x14ac:dyDescent="0.25">
      <c r="A114" s="5"/>
      <c r="B114" s="5"/>
      <c r="C114" s="5"/>
      <c r="D114" s="5"/>
      <c r="E114" s="60" t="s">
        <v>33</v>
      </c>
      <c r="F114" s="61">
        <f>$D$3*F106</f>
        <v>-2.79247797566194</v>
      </c>
      <c r="G114" s="61">
        <f t="shared" ref="G114:Z114" si="5">$D$3*G106</f>
        <v>-8.1882871452848249</v>
      </c>
      <c r="H114" s="61">
        <f t="shared" si="5"/>
        <v>-5.1943215520938955</v>
      </c>
      <c r="I114" s="61">
        <f t="shared" si="5"/>
        <v>-5.927112074093893</v>
      </c>
      <c r="J114" s="61">
        <f t="shared" si="5"/>
        <v>-4.827220917681065</v>
      </c>
      <c r="K114" s="61">
        <f t="shared" si="5"/>
        <v>-4.3930368274356439</v>
      </c>
      <c r="L114" s="61">
        <f t="shared" si="5"/>
        <v>-3.8507643915526661</v>
      </c>
      <c r="M114" s="61">
        <f t="shared" si="5"/>
        <v>-2.445497011424127</v>
      </c>
      <c r="N114" s="61">
        <f t="shared" si="5"/>
        <v>-1.070093055127004</v>
      </c>
      <c r="O114" s="61">
        <f t="shared" si="5"/>
        <v>-0.11135125245478321</v>
      </c>
      <c r="P114" s="61">
        <f t="shared" si="5"/>
        <v>-0.69446966291709489</v>
      </c>
      <c r="Q114" s="61">
        <f t="shared" si="5"/>
        <v>-0.91243038927693765</v>
      </c>
      <c r="R114" s="61">
        <f t="shared" si="5"/>
        <v>-1.373129352398073</v>
      </c>
      <c r="S114" s="61">
        <f t="shared" si="5"/>
        <v>-0.78454811475653974</v>
      </c>
      <c r="T114" s="61">
        <f t="shared" si="5"/>
        <v>-1.8873696705380507</v>
      </c>
      <c r="U114" s="61">
        <f t="shared" si="5"/>
        <v>-1.1155572602098618</v>
      </c>
      <c r="V114" s="61">
        <f t="shared" si="5"/>
        <v>-1.4232093170349231</v>
      </c>
      <c r="W114" s="61">
        <f t="shared" si="5"/>
        <v>-1.4678669435219036</v>
      </c>
      <c r="X114" s="61">
        <f t="shared" si="5"/>
        <v>-2.4378141992287374</v>
      </c>
      <c r="Y114" s="61">
        <f t="shared" si="5"/>
        <v>-2.2039990594650476</v>
      </c>
      <c r="Z114" s="61">
        <f t="shared" si="5"/>
        <v>-0.67658126771883187</v>
      </c>
    </row>
    <row r="115" spans="1:51" x14ac:dyDescent="0.25"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51" x14ac:dyDescent="0.25">
      <c r="E116" s="76" t="s">
        <v>48</v>
      </c>
      <c r="F116" s="5">
        <v>4.7429947140243502</v>
      </c>
      <c r="G116" s="5">
        <v>11.197115756449559</v>
      </c>
      <c r="H116" s="5">
        <v>7.7802460978721903</v>
      </c>
      <c r="I116" s="5">
        <v>6.0451856726342674</v>
      </c>
      <c r="J116" s="5">
        <v>7.5133749635477987</v>
      </c>
      <c r="K116" s="5">
        <v>3.7324631238024795</v>
      </c>
      <c r="L116" s="5">
        <v>3.485320381280582</v>
      </c>
      <c r="M116" s="5">
        <v>3.3938314001035965</v>
      </c>
      <c r="N116" s="5">
        <v>3.5356858053413664</v>
      </c>
      <c r="O116" s="5">
        <v>4.22332172034604</v>
      </c>
      <c r="P116" s="5">
        <v>3.2923998765854829</v>
      </c>
      <c r="Q116" s="5">
        <v>3.8320365400101175</v>
      </c>
      <c r="R116" s="5">
        <v>3.4143772844269953</v>
      </c>
      <c r="S116" s="5">
        <v>3.6651197291148567</v>
      </c>
      <c r="T116" s="5">
        <v>5.1839894899593721</v>
      </c>
      <c r="U116" s="5">
        <v>7.6345108906558456</v>
      </c>
      <c r="V116" s="5">
        <v>8.248070906868552</v>
      </c>
      <c r="W116" s="5">
        <v>7.9642493848666724</v>
      </c>
      <c r="X116" s="5">
        <v>7.5000283927394564</v>
      </c>
      <c r="Y116" s="5">
        <v>5.0180369845397399</v>
      </c>
      <c r="Z116" s="5">
        <v>2.8093093342978719</v>
      </c>
    </row>
    <row r="117" spans="1:51" x14ac:dyDescent="0.25"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B117" s="19"/>
      <c r="AC117" s="1"/>
      <c r="AD117" s="3"/>
    </row>
    <row r="118" spans="1:51" x14ac:dyDescent="0.25">
      <c r="E118" s="76" t="s">
        <v>40</v>
      </c>
      <c r="F118" s="20">
        <f>bk_offset(I3:X3)</f>
        <v>-6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B118" s="18"/>
    </row>
    <row r="119" spans="1:51" x14ac:dyDescent="0.25">
      <c r="E119" t="s">
        <v>41</v>
      </c>
      <c r="F119" s="18"/>
      <c r="G119" s="18"/>
      <c r="H119" s="18"/>
      <c r="I119" s="20">
        <v>33</v>
      </c>
      <c r="J119" s="20">
        <v>36</v>
      </c>
      <c r="K119" s="20">
        <v>39</v>
      </c>
      <c r="L119" s="20">
        <v>42</v>
      </c>
      <c r="M119" s="20">
        <v>45</v>
      </c>
      <c r="N119" s="20">
        <v>48</v>
      </c>
      <c r="O119" s="20">
        <v>51</v>
      </c>
      <c r="P119" s="20">
        <v>52</v>
      </c>
      <c r="Q119" s="20">
        <v>53</v>
      </c>
      <c r="R119" s="20">
        <v>54</v>
      </c>
      <c r="S119" s="20">
        <v>55</v>
      </c>
      <c r="T119" s="20">
        <v>55</v>
      </c>
      <c r="U119" s="20">
        <v>55</v>
      </c>
      <c r="V119" s="20">
        <v>55</v>
      </c>
      <c r="W119" s="20">
        <v>55</v>
      </c>
      <c r="X119" s="20">
        <v>55</v>
      </c>
      <c r="Y119" s="18"/>
      <c r="Z119" s="18"/>
      <c r="AB119" s="18"/>
    </row>
    <row r="120" spans="1:51" x14ac:dyDescent="0.25">
      <c r="E120" t="s">
        <v>42</v>
      </c>
      <c r="F120" s="18"/>
      <c r="G120" s="18"/>
      <c r="H120" s="18"/>
      <c r="I120" s="20">
        <f t="shared" ref="I120:X120" si="6">I119+$F$118</f>
        <v>27</v>
      </c>
      <c r="J120" s="20">
        <f t="shared" si="6"/>
        <v>30</v>
      </c>
      <c r="K120" s="20">
        <f t="shared" si="6"/>
        <v>33</v>
      </c>
      <c r="L120" s="20">
        <f t="shared" si="6"/>
        <v>36</v>
      </c>
      <c r="M120" s="20">
        <f t="shared" si="6"/>
        <v>39</v>
      </c>
      <c r="N120" s="20">
        <f t="shared" si="6"/>
        <v>42</v>
      </c>
      <c r="O120" s="20">
        <f t="shared" si="6"/>
        <v>45</v>
      </c>
      <c r="P120" s="20">
        <f t="shared" si="6"/>
        <v>46</v>
      </c>
      <c r="Q120" s="20">
        <f t="shared" si="6"/>
        <v>47</v>
      </c>
      <c r="R120" s="20">
        <f t="shared" si="6"/>
        <v>48</v>
      </c>
      <c r="S120" s="20">
        <f t="shared" si="6"/>
        <v>49</v>
      </c>
      <c r="T120" s="20">
        <f t="shared" si="6"/>
        <v>49</v>
      </c>
      <c r="U120" s="20">
        <f t="shared" si="6"/>
        <v>49</v>
      </c>
      <c r="V120" s="20">
        <f t="shared" si="6"/>
        <v>49</v>
      </c>
      <c r="W120" s="20">
        <f t="shared" si="6"/>
        <v>49</v>
      </c>
      <c r="X120" s="20">
        <f t="shared" si="6"/>
        <v>49</v>
      </c>
      <c r="Y120" s="18"/>
      <c r="Z120" s="18"/>
      <c r="AB120" s="18"/>
    </row>
    <row r="121" spans="1:51" x14ac:dyDescent="0.25">
      <c r="E121" t="s">
        <v>43</v>
      </c>
      <c r="F121" s="18"/>
      <c r="G121" s="18"/>
      <c r="H121" s="18"/>
      <c r="I121" s="18">
        <v>-10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>
        <v>-10</v>
      </c>
      <c r="Y121" s="18"/>
      <c r="Z121" s="18"/>
      <c r="AB121" s="18"/>
    </row>
    <row r="122" spans="1:51" x14ac:dyDescent="0.25">
      <c r="F122" s="20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51" x14ac:dyDescent="0.25">
      <c r="F123" s="20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51" x14ac:dyDescent="0.25">
      <c r="A124" s="2"/>
      <c r="B124" s="2"/>
      <c r="C124" s="2"/>
      <c r="D124" s="2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51" x14ac:dyDescent="0.25">
      <c r="A125" s="2"/>
      <c r="B125" s="2"/>
      <c r="C125" s="2"/>
      <c r="D125" s="2"/>
      <c r="E125" s="2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51" x14ac:dyDescent="0.25">
      <c r="A126" s="2"/>
      <c r="B126" s="2"/>
      <c r="C126" s="2"/>
      <c r="D126" s="2"/>
      <c r="E126" s="2"/>
    </row>
    <row r="127" spans="1:51" x14ac:dyDescent="0.25">
      <c r="A127" s="7"/>
      <c r="B127" s="7"/>
      <c r="C127" s="7"/>
      <c r="D127" s="7"/>
      <c r="E127" s="7"/>
    </row>
    <row r="128" spans="1:51" x14ac:dyDescent="0.25">
      <c r="A128" s="6"/>
      <c r="B128" s="6"/>
      <c r="C128" s="6"/>
      <c r="D128" s="6"/>
      <c r="E128" s="6"/>
      <c r="F128" s="23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6" x14ac:dyDescent="0.25">
      <c r="A129" s="6"/>
      <c r="B129" s="6"/>
      <c r="C129" s="6"/>
      <c r="D129" s="6"/>
      <c r="E129" s="6"/>
      <c r="F129" s="24"/>
    </row>
    <row r="130" spans="1:6" x14ac:dyDescent="0.25">
      <c r="A130" s="6"/>
      <c r="B130" s="6"/>
      <c r="C130" s="6"/>
      <c r="D130" s="6"/>
      <c r="E130" s="6"/>
      <c r="F130" s="24"/>
    </row>
    <row r="131" spans="1:6" x14ac:dyDescent="0.25">
      <c r="A131" s="6"/>
      <c r="B131" s="6"/>
      <c r="C131" s="6"/>
      <c r="D131" s="6"/>
      <c r="E131" s="6"/>
      <c r="F131" s="24"/>
    </row>
    <row r="132" spans="1:6" x14ac:dyDescent="0.25">
      <c r="A132" s="6"/>
      <c r="B132" s="6"/>
      <c r="C132" s="6"/>
      <c r="D132" s="6"/>
      <c r="E132" s="6"/>
      <c r="F132" s="24"/>
    </row>
    <row r="133" spans="1:6" x14ac:dyDescent="0.25">
      <c r="A133" s="2"/>
      <c r="B133" s="2"/>
      <c r="C133" s="2"/>
      <c r="D133" s="2"/>
      <c r="E133" s="2"/>
    </row>
    <row r="134" spans="1:6" x14ac:dyDescent="0.25">
      <c r="A134" s="2"/>
      <c r="B134" s="2"/>
      <c r="C134" s="2"/>
      <c r="D134" s="2"/>
      <c r="E134" s="2"/>
    </row>
    <row r="135" spans="1:6" x14ac:dyDescent="0.25">
      <c r="A135" s="2"/>
      <c r="B135" s="2"/>
      <c r="C135" s="2"/>
      <c r="D135" s="2"/>
      <c r="E135" s="2"/>
    </row>
    <row r="136" spans="1:6" x14ac:dyDescent="0.25">
      <c r="A136" s="2"/>
      <c r="B136" s="2"/>
      <c r="C136" s="2"/>
      <c r="D136" s="2"/>
      <c r="E136" s="2"/>
    </row>
    <row r="137" spans="1:6" x14ac:dyDescent="0.25">
      <c r="A137" s="2"/>
      <c r="B137" s="2"/>
      <c r="C137" s="2"/>
      <c r="D137" s="2"/>
      <c r="E137" s="2"/>
    </row>
    <row r="138" spans="1:6" x14ac:dyDescent="0.25">
      <c r="A138" s="2"/>
      <c r="B138" s="2"/>
      <c r="C138" s="2"/>
      <c r="D138" s="2"/>
      <c r="E138" s="2"/>
    </row>
  </sheetData>
  <sheetProtection algorithmName="SHA-512" hashValue="s9gyQ/RWhHKerObjTe95UK5nTdYj6HivybJ1hnms/Z1jEaLmG6LxT4hEoKfAzqCV/14RUhSagYgcQuYi0bkkFw==" saltValue="5FbCVWYzsXQQQGeLiQVVcA==" spinCount="100000" sheet="1" objects="1" scenarios="1"/>
  <mergeCells count="2">
    <mergeCell ref="F1:AB1"/>
    <mergeCell ref="A7:A8"/>
  </mergeCells>
  <conditionalFormatting sqref="A7:A10">
    <cfRule type="cellIs" dxfId="3" priority="4" operator="equal">
      <formula>"FEHLER IN EINGABE"</formula>
    </cfRule>
  </conditionalFormatting>
  <conditionalFormatting sqref="B6:D6">
    <cfRule type="cellIs" dxfId="2" priority="3" operator="equal">
      <formula>"FEHLER"</formula>
    </cfRule>
  </conditionalFormatting>
  <conditionalFormatting sqref="E10:Z10">
    <cfRule type="cellIs" dxfId="1" priority="2" operator="equal">
      <formula>"FEHLER"</formula>
    </cfRule>
  </conditionalFormatting>
  <conditionalFormatting sqref="D9">
    <cfRule type="cellIs" dxfId="0" priority="1" operator="equal">
      <formula>"FEHLER"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ppy_base_wall_VHFS">
                <anchor moveWithCells="1" sizeWithCells="1">
                  <from>
                    <xdr:col>4</xdr:col>
                    <xdr:colOff>9525</xdr:colOff>
                    <xdr:row>9</xdr:row>
                    <xdr:rowOff>19050</xdr:rowOff>
                  </from>
                  <to>
                    <xdr:col>5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Drop_downs!$A$3:$A$4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T61"/>
  <sheetViews>
    <sheetView showGridLines="0" zoomScale="115" zoomScaleNormal="115" workbookViewId="0">
      <pane ySplit="1" topLeftCell="A2" activePane="bottomLeft" state="frozen"/>
      <selection pane="bottomLeft" activeCell="A15" sqref="A15"/>
    </sheetView>
  </sheetViews>
  <sheetFormatPr baseColWidth="10" defaultRowHeight="15" x14ac:dyDescent="0.25"/>
  <cols>
    <col min="1" max="1" width="28.7109375" bestFit="1" customWidth="1"/>
    <col min="2" max="22" width="7.7109375" style="12" customWidth="1"/>
    <col min="23" max="23" width="4.7109375" style="12" customWidth="1"/>
    <col min="24" max="24" width="11.42578125" style="12"/>
  </cols>
  <sheetData>
    <row r="1" spans="1:24" x14ac:dyDescent="0.25">
      <c r="A1" s="29"/>
      <c r="B1" s="71">
        <v>50</v>
      </c>
      <c r="C1" s="71">
        <v>63</v>
      </c>
      <c r="D1" s="71">
        <v>80</v>
      </c>
      <c r="E1" s="71">
        <v>100</v>
      </c>
      <c r="F1" s="71">
        <v>125</v>
      </c>
      <c r="G1" s="71">
        <v>160</v>
      </c>
      <c r="H1" s="71">
        <v>200</v>
      </c>
      <c r="I1" s="71">
        <v>250</v>
      </c>
      <c r="J1" s="71">
        <v>315</v>
      </c>
      <c r="K1" s="71">
        <v>400</v>
      </c>
      <c r="L1" s="71">
        <v>500</v>
      </c>
      <c r="M1" s="71">
        <v>630</v>
      </c>
      <c r="N1" s="71">
        <v>800</v>
      </c>
      <c r="O1" s="71">
        <v>1000</v>
      </c>
      <c r="P1" s="71">
        <v>1250</v>
      </c>
      <c r="Q1" s="71">
        <v>1600</v>
      </c>
      <c r="R1" s="71">
        <v>2000</v>
      </c>
      <c r="S1" s="71">
        <v>2500</v>
      </c>
      <c r="T1" s="71">
        <v>3150</v>
      </c>
      <c r="U1" s="71">
        <v>4000</v>
      </c>
      <c r="V1" s="71">
        <v>5000</v>
      </c>
      <c r="W1" s="30"/>
      <c r="X1" s="30" t="s">
        <v>11</v>
      </c>
    </row>
    <row r="2" spans="1:24" x14ac:dyDescent="0.25">
      <c r="A2" s="31" t="s">
        <v>19</v>
      </c>
      <c r="B2" s="26">
        <f t="shared" ref="B2:V2" si="0">B55+B57+B54+B56+B58</f>
        <v>-2.9799021633089211</v>
      </c>
      <c r="C2" s="26">
        <f t="shared" si="0"/>
        <v>4.9832098266990101</v>
      </c>
      <c r="D2" s="26">
        <f t="shared" si="0"/>
        <v>4.8235986653370304</v>
      </c>
      <c r="E2" s="26">
        <f t="shared" si="0"/>
        <v>1.7126194467586373</v>
      </c>
      <c r="F2" s="26">
        <f t="shared" si="0"/>
        <v>4.7320078863530277</v>
      </c>
      <c r="G2" s="26">
        <f t="shared" si="0"/>
        <v>4.2194360002811333</v>
      </c>
      <c r="H2" s="26">
        <f t="shared" si="0"/>
        <v>11.16865840314405</v>
      </c>
      <c r="I2" s="26">
        <f t="shared" si="0"/>
        <v>14.932957531578861</v>
      </c>
      <c r="J2" s="26">
        <f t="shared" si="0"/>
        <v>14.851049658993301</v>
      </c>
      <c r="K2" s="26">
        <f t="shared" si="0"/>
        <v>14.999135341918004</v>
      </c>
      <c r="L2" s="26">
        <f t="shared" si="0"/>
        <v>16.229145788961752</v>
      </c>
      <c r="M2" s="26">
        <f t="shared" si="0"/>
        <v>14.984169282443432</v>
      </c>
      <c r="N2" s="26">
        <f t="shared" si="0"/>
        <v>15.521633925360021</v>
      </c>
      <c r="O2" s="26">
        <f t="shared" si="0"/>
        <v>16.238708846891463</v>
      </c>
      <c r="P2" s="26">
        <f t="shared" si="0"/>
        <v>12.016457722453302</v>
      </c>
      <c r="Q2" s="26">
        <f t="shared" si="0"/>
        <v>10.910469383811538</v>
      </c>
      <c r="R2" s="26">
        <f t="shared" si="0"/>
        <v>11.360664695072977</v>
      </c>
      <c r="S2" s="26">
        <f t="shared" si="0"/>
        <v>7.8885775779808389</v>
      </c>
      <c r="T2" s="26">
        <f t="shared" si="0"/>
        <v>9.92820041300428</v>
      </c>
      <c r="U2" s="26">
        <f t="shared" si="0"/>
        <v>11.313769224186771</v>
      </c>
      <c r="V2" s="26">
        <f t="shared" si="0"/>
        <v>9.0630417207270035</v>
      </c>
      <c r="X2" s="12">
        <f>X4-einzahlwert($E$52:$T$52)</f>
        <v>12</v>
      </c>
    </row>
    <row r="3" spans="1:24" x14ac:dyDescent="0.25">
      <c r="A3" s="25" t="s">
        <v>20</v>
      </c>
      <c r="B3" s="27">
        <f>INDEX(Messungen!AH5:AH46,$A$42)</f>
        <v>-3.7999999999999972</v>
      </c>
      <c r="C3" s="27">
        <f>INDEX(Messungen!AI5:AI46,$A$42)</f>
        <v>2.2000000000000028</v>
      </c>
      <c r="D3" s="27">
        <f>INDEX(Messungen!AJ5:AJ46,$A$42)</f>
        <v>2.1000000000000014</v>
      </c>
      <c r="E3" s="27">
        <f>INDEX(Messungen!AK5:AK46,$A$42)</f>
        <v>1.6999999999999957</v>
      </c>
      <c r="F3" s="27">
        <f>INDEX(Messungen!AL5:AL46,$A$42)</f>
        <v>8.3999999999999986</v>
      </c>
      <c r="G3" s="27">
        <f>INDEX(Messungen!AM5:AM46,$A$42)</f>
        <v>7.2999999999999972</v>
      </c>
      <c r="H3" s="27">
        <f>INDEX(Messungen!AN5:AN46,$A$42)</f>
        <v>13.200000000000003</v>
      </c>
      <c r="I3" s="27">
        <f>INDEX(Messungen!AO5:AO46,$A$42)</f>
        <v>13.700000000000003</v>
      </c>
      <c r="J3" s="27">
        <f>INDEX(Messungen!AP5:AP46,$A$42)</f>
        <v>13.299999999999997</v>
      </c>
      <c r="K3" s="27">
        <f>INDEX(Messungen!AQ5:AQ46,$A$42)</f>
        <v>13.5</v>
      </c>
      <c r="L3" s="27">
        <f>INDEX(Messungen!AR5:AR46,$A$42)</f>
        <v>14.300000000000004</v>
      </c>
      <c r="M3" s="27">
        <f>INDEX(Messungen!AS5:AS46,$A$42)</f>
        <v>13.5</v>
      </c>
      <c r="N3" s="27">
        <f>INDEX(Messungen!AT5:AT46,$A$42)</f>
        <v>15.5</v>
      </c>
      <c r="O3" s="27">
        <f>INDEX(Messungen!AU5:AU46,$A$42)</f>
        <v>17.100000000000001</v>
      </c>
      <c r="P3" s="27">
        <f>INDEX(Messungen!AV5:AV46,$A$42)</f>
        <v>14.299999999999997</v>
      </c>
      <c r="Q3" s="27">
        <f>INDEX(Messungen!AW5:AW46,$A$42)</f>
        <v>12.900000000000006</v>
      </c>
      <c r="R3" s="27">
        <f>INDEX(Messungen!AX5:AX46,$A$42)</f>
        <v>13</v>
      </c>
      <c r="S3" s="27">
        <f>INDEX(Messungen!AY5:AY46,$A$42)</f>
        <v>8.2999999999999972</v>
      </c>
      <c r="T3" s="27">
        <f>INDEX(Messungen!AZ5:AZ46,$A$42)</f>
        <v>10.399999999999991</v>
      </c>
      <c r="U3" s="27">
        <f>INDEX(Messungen!BA5:BA46,$A$42)</f>
        <v>12.5</v>
      </c>
      <c r="V3" s="27">
        <f>INDEX(Messungen!BB5:BB46,$A$42)</f>
        <v>9.2999999999999972</v>
      </c>
      <c r="W3" s="27"/>
      <c r="X3" s="28">
        <f>X5-einzahlwert($E$52:$T$52)</f>
        <v>12</v>
      </c>
    </row>
    <row r="4" spans="1:24" x14ac:dyDescent="0.25">
      <c r="A4" s="31" t="s">
        <v>21</v>
      </c>
      <c r="B4" s="26">
        <f>B2+B52</f>
        <v>37.820097836691076</v>
      </c>
      <c r="C4" s="26">
        <f t="shared" ref="C4:V4" si="1">C2+C52</f>
        <v>34.383209826699009</v>
      </c>
      <c r="D4" s="26">
        <f t="shared" si="1"/>
        <v>32.523598665337033</v>
      </c>
      <c r="E4" s="26">
        <f t="shared" si="1"/>
        <v>49.812619446758639</v>
      </c>
      <c r="F4" s="26">
        <f t="shared" si="1"/>
        <v>46.432007886353034</v>
      </c>
      <c r="G4" s="26">
        <f t="shared" si="1"/>
        <v>55.319436000281137</v>
      </c>
      <c r="H4" s="26">
        <f t="shared" si="1"/>
        <v>58.16865840314405</v>
      </c>
      <c r="I4" s="26">
        <f t="shared" si="1"/>
        <v>67.432957531578865</v>
      </c>
      <c r="J4" s="26">
        <f t="shared" si="1"/>
        <v>69.351049658993304</v>
      </c>
      <c r="K4" s="26">
        <f t="shared" si="1"/>
        <v>73.499135341918006</v>
      </c>
      <c r="L4" s="26">
        <f t="shared" si="1"/>
        <v>73.829145788961753</v>
      </c>
      <c r="M4" s="26">
        <f t="shared" si="1"/>
        <v>75.984169282443432</v>
      </c>
      <c r="N4" s="26">
        <f t="shared" si="1"/>
        <v>77.721633925360024</v>
      </c>
      <c r="O4" s="26">
        <f t="shared" si="1"/>
        <v>79.838708846891464</v>
      </c>
      <c r="P4" s="26">
        <f t="shared" si="1"/>
        <v>77.416457722453302</v>
      </c>
      <c r="Q4" s="26">
        <f t="shared" si="1"/>
        <v>79.51046938381154</v>
      </c>
      <c r="R4" s="26">
        <f t="shared" si="1"/>
        <v>79.460664695072978</v>
      </c>
      <c r="S4" s="26">
        <f t="shared" si="1"/>
        <v>79.188577577980837</v>
      </c>
      <c r="T4" s="26">
        <f t="shared" si="1"/>
        <v>80.128200413004279</v>
      </c>
      <c r="U4" s="26">
        <f t="shared" si="1"/>
        <v>83.613769224186768</v>
      </c>
      <c r="V4" s="26">
        <f t="shared" si="1"/>
        <v>82.263041720727003</v>
      </c>
      <c r="X4" s="12">
        <f>einzahlwert(E4:T4)</f>
        <v>74</v>
      </c>
    </row>
    <row r="5" spans="1:24" x14ac:dyDescent="0.25">
      <c r="A5" s="25" t="s">
        <v>22</v>
      </c>
      <c r="B5" s="27">
        <f>B3+B52</f>
        <v>37</v>
      </c>
      <c r="C5" s="27">
        <f t="shared" ref="C5:V5" si="2">C3+C52</f>
        <v>31.6</v>
      </c>
      <c r="D5" s="27">
        <f t="shared" si="2"/>
        <v>29.8</v>
      </c>
      <c r="E5" s="27">
        <f t="shared" si="2"/>
        <v>49.8</v>
      </c>
      <c r="F5" s="27">
        <f t="shared" si="2"/>
        <v>50.1</v>
      </c>
      <c r="G5" s="27">
        <f t="shared" si="2"/>
        <v>58.4</v>
      </c>
      <c r="H5" s="27">
        <f t="shared" si="2"/>
        <v>60.2</v>
      </c>
      <c r="I5" s="27">
        <f t="shared" si="2"/>
        <v>66.2</v>
      </c>
      <c r="J5" s="27">
        <f t="shared" si="2"/>
        <v>67.8</v>
      </c>
      <c r="K5" s="27">
        <f t="shared" si="2"/>
        <v>72</v>
      </c>
      <c r="L5" s="27">
        <f t="shared" si="2"/>
        <v>71.900000000000006</v>
      </c>
      <c r="M5" s="27">
        <f t="shared" si="2"/>
        <v>74.5</v>
      </c>
      <c r="N5" s="27">
        <f t="shared" si="2"/>
        <v>77.7</v>
      </c>
      <c r="O5" s="27">
        <f t="shared" si="2"/>
        <v>80.7</v>
      </c>
      <c r="P5" s="27">
        <f t="shared" si="2"/>
        <v>79.7</v>
      </c>
      <c r="Q5" s="27">
        <f t="shared" si="2"/>
        <v>81.5</v>
      </c>
      <c r="R5" s="27">
        <f t="shared" si="2"/>
        <v>81.099999999999994</v>
      </c>
      <c r="S5" s="27">
        <f t="shared" si="2"/>
        <v>79.599999999999994</v>
      </c>
      <c r="T5" s="27">
        <f t="shared" si="2"/>
        <v>80.599999999999994</v>
      </c>
      <c r="U5" s="27">
        <f t="shared" si="2"/>
        <v>84.8</v>
      </c>
      <c r="V5" s="27">
        <f t="shared" si="2"/>
        <v>82.5</v>
      </c>
      <c r="W5" s="27"/>
      <c r="X5" s="28">
        <f>einzahlwert(E5:T5)</f>
        <v>74</v>
      </c>
    </row>
    <row r="7" spans="1:24" x14ac:dyDescent="0.2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4" ht="31.5" x14ac:dyDescent="0.25">
      <c r="A8" s="32" t="s">
        <v>24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4" ht="18.75" x14ac:dyDescent="0.3">
      <c r="A9" s="52">
        <v>38490058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24" x14ac:dyDescent="0.2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4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4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4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4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4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4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1:22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</row>
    <row r="20" spans="1:22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</row>
    <row r="22" spans="1:22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</row>
    <row r="23" spans="1:22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</row>
    <row r="24" spans="1:22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1:22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</row>
    <row r="26" spans="1:22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1:22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</row>
    <row r="28" spans="1:22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1:22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1:22" x14ac:dyDescent="0.25">
      <c r="A30" t="s">
        <v>39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</row>
    <row r="33" spans="1:22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</row>
    <row r="34" spans="1:22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</row>
    <row r="35" spans="1:22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</row>
    <row r="36" spans="1:22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</row>
    <row r="37" spans="1:22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1:22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</row>
    <row r="39" spans="1:22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</row>
    <row r="40" spans="1:22" hidden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</row>
    <row r="41" spans="1:22" hidden="1" x14ac:dyDescent="0.25">
      <c r="A41" s="17" t="s">
        <v>18</v>
      </c>
      <c r="B41" t="s">
        <v>28</v>
      </c>
      <c r="C41" t="s">
        <v>27</v>
      </c>
      <c r="D41" t="s">
        <v>29</v>
      </c>
    </row>
    <row r="42" spans="1:22" hidden="1" x14ac:dyDescent="0.25">
      <c r="A42" s="17">
        <f>MATCH(A9,Messungen!A5:A46,0)</f>
        <v>4</v>
      </c>
      <c r="B42" s="21">
        <f>INDEX(Messungen!AC5:AC46,$A$42)</f>
        <v>15</v>
      </c>
      <c r="C42" s="21">
        <f>INDEX(Messungen!AD5:AD46,$A$42)</f>
        <v>245</v>
      </c>
      <c r="D42" s="21">
        <f>INDEX(Messungen!AE5:AE46,$A$42)</f>
        <v>7.0000000000000001E-3</v>
      </c>
    </row>
    <row r="43" spans="1:22" hidden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</row>
    <row r="44" spans="1:22" hidden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</row>
    <row r="45" spans="1:22" hidden="1" x14ac:dyDescent="0.25">
      <c r="A45" s="54" t="s">
        <v>9</v>
      </c>
      <c r="B45" s="66">
        <v>-42.212481232681881</v>
      </c>
      <c r="C45" s="66">
        <v>-95.128123058566388</v>
      </c>
      <c r="D45" s="66">
        <v>-102.51530520375734</v>
      </c>
      <c r="E45" s="66">
        <v>-28.708735851601809</v>
      </c>
      <c r="F45" s="66">
        <v>-27.192022360405808</v>
      </c>
      <c r="G45" s="66">
        <v>19.039706461378117</v>
      </c>
      <c r="H45" s="66">
        <v>-15.04426116810529</v>
      </c>
      <c r="I45" s="66">
        <v>-4.6588401401339858</v>
      </c>
      <c r="J45" s="66">
        <v>-13.119998398216818</v>
      </c>
      <c r="K45" s="66">
        <v>-12.708119099615377</v>
      </c>
      <c r="L45" s="66">
        <v>-25.188807620857613</v>
      </c>
      <c r="M45" s="66">
        <v>-28.354168106216793</v>
      </c>
      <c r="N45" s="66">
        <v>-23.89969042686522</v>
      </c>
      <c r="O45" s="66">
        <v>-29.531809813196542</v>
      </c>
      <c r="P45" s="66">
        <v>-11.050144301285332</v>
      </c>
      <c r="Q45" s="66">
        <v>-11.408711632860172</v>
      </c>
      <c r="R45" s="66">
        <v>-20.803866933088528</v>
      </c>
      <c r="S45" s="66">
        <v>6.7787420155944549</v>
      </c>
      <c r="T45" s="66">
        <v>-10.841988540582644</v>
      </c>
      <c r="U45" s="66">
        <v>-25.71276391481468</v>
      </c>
      <c r="V45" s="67">
        <v>-7.6008672627564415</v>
      </c>
    </row>
    <row r="46" spans="1:22" hidden="1" x14ac:dyDescent="0.25">
      <c r="A46" s="57"/>
      <c r="B46" s="68">
        <v>5.6100912593093612E-2</v>
      </c>
      <c r="C46" s="68">
        <v>-1.795597376196742E-2</v>
      </c>
      <c r="D46" s="68">
        <v>-6.3929677468500243E-2</v>
      </c>
      <c r="E46" s="68">
        <v>5.5242834819042186E-2</v>
      </c>
      <c r="F46" s="68">
        <v>0.11499480480711047</v>
      </c>
      <c r="G46" s="68">
        <v>0.2013302120775021</v>
      </c>
      <c r="H46" s="68">
        <v>9.097393302423723E-2</v>
      </c>
      <c r="I46" s="68">
        <v>8.0646952208477368E-2</v>
      </c>
      <c r="J46" s="68">
        <v>0.10571029514355573</v>
      </c>
      <c r="K46" s="68">
        <v>5.5236789670442793E-2</v>
      </c>
      <c r="L46" s="68">
        <v>4.3394755775658544E-2</v>
      </c>
      <c r="M46" s="68">
        <v>5.3969526013449842E-2</v>
      </c>
      <c r="N46" s="68">
        <v>1.9653091582629567E-3</v>
      </c>
      <c r="O46" s="68">
        <v>-9.956756789218385E-2</v>
      </c>
      <c r="P46" s="68">
        <v>-2.228332892349863E-2</v>
      </c>
      <c r="Q46" s="68">
        <v>-9.8881526318150323E-2</v>
      </c>
      <c r="R46" s="68">
        <v>-7.4575971233454871E-2</v>
      </c>
      <c r="S46" s="68">
        <v>-5.4790679728711406E-2</v>
      </c>
      <c r="T46" s="68">
        <v>-8.8258236002524179E-2</v>
      </c>
      <c r="U46" s="68">
        <v>-9.6435044482014176E-4</v>
      </c>
      <c r="V46" s="69">
        <v>-1.9675381671391268E-3</v>
      </c>
    </row>
    <row r="47" spans="1:22" hidden="1" x14ac:dyDescent="0.25">
      <c r="A47" s="57"/>
      <c r="B47" s="68">
        <v>0.16467673454465273</v>
      </c>
      <c r="C47" s="68">
        <v>0.4331121367077318</v>
      </c>
      <c r="D47" s="68">
        <v>0.45687295558199015</v>
      </c>
      <c r="E47" s="68">
        <v>0.13772118868547156</v>
      </c>
      <c r="F47" s="68">
        <v>0.13705372578379152</v>
      </c>
      <c r="G47" s="68">
        <v>-6.0265705563488023E-2</v>
      </c>
      <c r="H47" s="68">
        <v>0.11242385979580673</v>
      </c>
      <c r="I47" s="68">
        <v>8.2016086924826828E-2</v>
      </c>
      <c r="J47" s="68">
        <v>0.11075289293324769</v>
      </c>
      <c r="K47" s="68">
        <v>0.11002713662528607</v>
      </c>
      <c r="L47" s="68">
        <v>0.16838024831521001</v>
      </c>
      <c r="M47" s="68">
        <v>0.17619386028960138</v>
      </c>
      <c r="N47" s="68">
        <v>0.16470626637359162</v>
      </c>
      <c r="O47" s="68">
        <v>0.19515598309714424</v>
      </c>
      <c r="P47" s="68">
        <v>0.10090616623252142</v>
      </c>
      <c r="Q47" s="68">
        <v>0.10033997548404436</v>
      </c>
      <c r="R47" s="68">
        <v>0.13991599068811336</v>
      </c>
      <c r="S47" s="68">
        <v>1.2078378035846479E-2</v>
      </c>
      <c r="T47" s="68">
        <v>9.7145030339122057E-2</v>
      </c>
      <c r="U47" s="68">
        <v>0.15748488872367056</v>
      </c>
      <c r="V47" s="69">
        <v>7.0069505891402914E-2</v>
      </c>
    </row>
    <row r="48" spans="1:22" hidden="1" x14ac:dyDescent="0.25">
      <c r="A48" s="57"/>
      <c r="B48" s="68">
        <v>-279.24779756619398</v>
      </c>
      <c r="C48" s="68">
        <v>-818.82871452848246</v>
      </c>
      <c r="D48" s="68">
        <v>-519.43215520938952</v>
      </c>
      <c r="E48" s="68">
        <v>-592.71120740938932</v>
      </c>
      <c r="F48" s="68">
        <v>-482.72209176810645</v>
      </c>
      <c r="G48" s="68">
        <v>-439.30368274356442</v>
      </c>
      <c r="H48" s="68">
        <v>-385.0764391552666</v>
      </c>
      <c r="I48" s="68">
        <v>-244.54970114241269</v>
      </c>
      <c r="J48" s="68">
        <v>-107.00930551270039</v>
      </c>
      <c r="K48" s="68">
        <v>-11.135125245478321</v>
      </c>
      <c r="L48" s="68">
        <v>-69.446966291709487</v>
      </c>
      <c r="M48" s="68">
        <v>-91.24303892769376</v>
      </c>
      <c r="N48" s="68">
        <v>-137.3129352398073</v>
      </c>
      <c r="O48" s="68">
        <v>-78.454811475653969</v>
      </c>
      <c r="P48" s="68">
        <v>-188.73696705380507</v>
      </c>
      <c r="Q48" s="68">
        <v>-111.55572602098619</v>
      </c>
      <c r="R48" s="68">
        <v>-142.32093170349231</v>
      </c>
      <c r="S48" s="68">
        <v>-146.78669435219035</v>
      </c>
      <c r="T48" s="68">
        <v>-243.78141992287374</v>
      </c>
      <c r="U48" s="68">
        <v>-220.39990594650476</v>
      </c>
      <c r="V48" s="69">
        <v>-67.65812677188319</v>
      </c>
    </row>
    <row r="49" spans="1:46" hidden="1" x14ac:dyDescent="0.25">
      <c r="A49" s="63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70">
        <v>0</v>
      </c>
      <c r="W49" s="13"/>
      <c r="X49" s="13"/>
      <c r="Y49" s="1"/>
      <c r="Z49" s="3"/>
    </row>
    <row r="50" spans="1:46" hidden="1" x14ac:dyDescent="0.25">
      <c r="W50" s="13"/>
      <c r="X50" s="13"/>
      <c r="Y50" s="1"/>
      <c r="Z50" s="3"/>
    </row>
    <row r="51" spans="1:46" hidden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3"/>
    </row>
    <row r="52" spans="1:46" hidden="1" x14ac:dyDescent="0.25">
      <c r="A52" s="54" t="s">
        <v>23</v>
      </c>
      <c r="B52" s="55">
        <f>INDEX(Messungen!F5:F46,$A$42)</f>
        <v>40.799999999999997</v>
      </c>
      <c r="C52" s="55">
        <f>INDEX(Messungen!G5:G46,$A$42)</f>
        <v>29.4</v>
      </c>
      <c r="D52" s="55">
        <f>INDEX(Messungen!H5:H46,$A$42)</f>
        <v>27.7</v>
      </c>
      <c r="E52" s="55">
        <f>INDEX(Messungen!I5:I46,$A$42)</f>
        <v>48.1</v>
      </c>
      <c r="F52" s="55">
        <f>INDEX(Messungen!J5:J46,$A$42)</f>
        <v>41.7</v>
      </c>
      <c r="G52" s="55">
        <f>INDEX(Messungen!K5:K46,$A$42)</f>
        <v>51.1</v>
      </c>
      <c r="H52" s="55">
        <f>INDEX(Messungen!L5:L46,$A$42)</f>
        <v>47</v>
      </c>
      <c r="I52" s="55">
        <f>INDEX(Messungen!M5:M46,$A$42)</f>
        <v>52.5</v>
      </c>
      <c r="J52" s="55">
        <f>INDEX(Messungen!N5:N46,$A$42)</f>
        <v>54.5</v>
      </c>
      <c r="K52" s="55">
        <f>INDEX(Messungen!O5:O46,$A$42)</f>
        <v>58.5</v>
      </c>
      <c r="L52" s="55">
        <f>INDEX(Messungen!P5:P46,$A$42)</f>
        <v>57.6</v>
      </c>
      <c r="M52" s="55">
        <f>INDEX(Messungen!Q5:Q46,$A$42)</f>
        <v>61</v>
      </c>
      <c r="N52" s="55">
        <f>INDEX(Messungen!R5:R46,$A$42)</f>
        <v>62.2</v>
      </c>
      <c r="O52" s="55">
        <f>INDEX(Messungen!S5:S46,$A$42)</f>
        <v>63.6</v>
      </c>
      <c r="P52" s="55">
        <f>INDEX(Messungen!T5:T46,$A$42)</f>
        <v>65.400000000000006</v>
      </c>
      <c r="Q52" s="55">
        <f>INDEX(Messungen!U5:U46,$A$42)</f>
        <v>68.599999999999994</v>
      </c>
      <c r="R52" s="55">
        <f>INDEX(Messungen!V5:V46,$A$42)</f>
        <v>68.099999999999994</v>
      </c>
      <c r="S52" s="55">
        <f>INDEX(Messungen!W5:W46,$A$42)</f>
        <v>71.3</v>
      </c>
      <c r="T52" s="55">
        <f>INDEX(Messungen!X5:X46,$A$42)</f>
        <v>70.2</v>
      </c>
      <c r="U52" s="55">
        <f>INDEX(Messungen!Y5:Y46,$A$42)</f>
        <v>72.3</v>
      </c>
      <c r="V52" s="56">
        <f>INDEX(Messungen!Z5:Z46,$A$42)</f>
        <v>73.2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3"/>
    </row>
    <row r="53" spans="1:46" hidden="1" x14ac:dyDescent="0.2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9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3"/>
    </row>
    <row r="54" spans="1:46" hidden="1" x14ac:dyDescent="0.25">
      <c r="A54" s="60" t="s">
        <v>10</v>
      </c>
      <c r="B54" s="61">
        <f t="shared" ref="B54:V54" si="3">B45</f>
        <v>-42.212481232681881</v>
      </c>
      <c r="C54" s="61">
        <f t="shared" si="3"/>
        <v>-95.128123058566388</v>
      </c>
      <c r="D54" s="61">
        <f t="shared" si="3"/>
        <v>-102.51530520375734</v>
      </c>
      <c r="E54" s="61">
        <f t="shared" si="3"/>
        <v>-28.708735851601809</v>
      </c>
      <c r="F54" s="61">
        <f t="shared" si="3"/>
        <v>-27.192022360405808</v>
      </c>
      <c r="G54" s="61">
        <f t="shared" si="3"/>
        <v>19.039706461378117</v>
      </c>
      <c r="H54" s="61">
        <f t="shared" si="3"/>
        <v>-15.04426116810529</v>
      </c>
      <c r="I54" s="61">
        <f t="shared" si="3"/>
        <v>-4.6588401401339858</v>
      </c>
      <c r="J54" s="61">
        <f t="shared" si="3"/>
        <v>-13.119998398216818</v>
      </c>
      <c r="K54" s="61">
        <f t="shared" si="3"/>
        <v>-12.708119099615377</v>
      </c>
      <c r="L54" s="61">
        <f t="shared" si="3"/>
        <v>-25.188807620857613</v>
      </c>
      <c r="M54" s="61">
        <f t="shared" si="3"/>
        <v>-28.354168106216793</v>
      </c>
      <c r="N54" s="61">
        <f t="shared" si="3"/>
        <v>-23.89969042686522</v>
      </c>
      <c r="O54" s="61">
        <f t="shared" si="3"/>
        <v>-29.531809813196542</v>
      </c>
      <c r="P54" s="61">
        <f t="shared" si="3"/>
        <v>-11.050144301285332</v>
      </c>
      <c r="Q54" s="61">
        <f t="shared" si="3"/>
        <v>-11.408711632860172</v>
      </c>
      <c r="R54" s="61">
        <f t="shared" si="3"/>
        <v>-20.803866933088528</v>
      </c>
      <c r="S54" s="61">
        <f t="shared" si="3"/>
        <v>6.7787420155944549</v>
      </c>
      <c r="T54" s="61">
        <f t="shared" si="3"/>
        <v>-10.841988540582644</v>
      </c>
      <c r="U54" s="61">
        <f t="shared" si="3"/>
        <v>-25.71276391481468</v>
      </c>
      <c r="V54" s="62">
        <f t="shared" si="3"/>
        <v>-7.6008672627564415</v>
      </c>
    </row>
    <row r="55" spans="1:46" hidden="1" x14ac:dyDescent="0.25">
      <c r="A55" s="57" t="s">
        <v>31</v>
      </c>
      <c r="B55" s="61">
        <f>$B$42*B46</f>
        <v>0.84151368889640421</v>
      </c>
      <c r="C55" s="61">
        <f t="shared" ref="C55:V55" si="4">$B$42*C46</f>
        <v>-0.26933960642951127</v>
      </c>
      <c r="D55" s="61">
        <f t="shared" si="4"/>
        <v>-0.95894516202750368</v>
      </c>
      <c r="E55" s="61">
        <f t="shared" si="4"/>
        <v>0.82864252228563284</v>
      </c>
      <c r="F55" s="61">
        <f t="shared" si="4"/>
        <v>1.7249220721066569</v>
      </c>
      <c r="G55" s="61">
        <f t="shared" si="4"/>
        <v>3.0199531811625313</v>
      </c>
      <c r="H55" s="61">
        <f t="shared" si="4"/>
        <v>1.3646089953635585</v>
      </c>
      <c r="I55" s="61">
        <f t="shared" si="4"/>
        <v>1.2097042831271605</v>
      </c>
      <c r="J55" s="61">
        <f t="shared" si="4"/>
        <v>1.5856544271533359</v>
      </c>
      <c r="K55" s="61">
        <f t="shared" si="4"/>
        <v>0.82855184505664192</v>
      </c>
      <c r="L55" s="61">
        <f t="shared" si="4"/>
        <v>0.65092133663487817</v>
      </c>
      <c r="M55" s="61">
        <f t="shared" si="4"/>
        <v>0.80954289020174763</v>
      </c>
      <c r="N55" s="61">
        <f t="shared" si="4"/>
        <v>2.9479637373944351E-2</v>
      </c>
      <c r="O55" s="61">
        <f t="shared" si="4"/>
        <v>-1.4935135183827577</v>
      </c>
      <c r="P55" s="61">
        <f t="shared" si="4"/>
        <v>-0.33424993385247947</v>
      </c>
      <c r="Q55" s="61">
        <f t="shared" si="4"/>
        <v>-1.4832228947722548</v>
      </c>
      <c r="R55" s="61">
        <f t="shared" si="4"/>
        <v>-1.1186395685018231</v>
      </c>
      <c r="S55" s="61">
        <f t="shared" si="4"/>
        <v>-0.82186019593067106</v>
      </c>
      <c r="T55" s="61">
        <f t="shared" si="4"/>
        <v>-1.3238735400378627</v>
      </c>
      <c r="U55" s="61">
        <f t="shared" si="4"/>
        <v>-1.4465256672302126E-2</v>
      </c>
      <c r="V55" s="62">
        <f t="shared" si="4"/>
        <v>-2.9513072507086902E-2</v>
      </c>
    </row>
    <row r="56" spans="1:46" hidden="1" x14ac:dyDescent="0.25">
      <c r="A56" s="60" t="s">
        <v>32</v>
      </c>
      <c r="B56" s="61">
        <f>$C$42*B47</f>
        <v>40.345799963439916</v>
      </c>
      <c r="C56" s="61">
        <f t="shared" ref="C56:V56" si="5">$C$42*C47</f>
        <v>106.11247349339429</v>
      </c>
      <c r="D56" s="61">
        <f t="shared" si="5"/>
        <v>111.93387411758759</v>
      </c>
      <c r="E56" s="61">
        <f t="shared" si="5"/>
        <v>33.741691227940535</v>
      </c>
      <c r="F56" s="61">
        <f t="shared" si="5"/>
        <v>33.578162817028925</v>
      </c>
      <c r="G56" s="61">
        <f t="shared" si="5"/>
        <v>-14.765097863054566</v>
      </c>
      <c r="H56" s="61">
        <f t="shared" si="5"/>
        <v>27.543845649972649</v>
      </c>
      <c r="I56" s="61">
        <f t="shared" si="5"/>
        <v>20.093941296582575</v>
      </c>
      <c r="J56" s="61">
        <f t="shared" si="5"/>
        <v>27.134458768645686</v>
      </c>
      <c r="K56" s="61">
        <f t="shared" si="5"/>
        <v>26.956648473195088</v>
      </c>
      <c r="L56" s="61">
        <f t="shared" si="5"/>
        <v>41.253160837226453</v>
      </c>
      <c r="M56" s="61">
        <f t="shared" si="5"/>
        <v>43.167495770952335</v>
      </c>
      <c r="N56" s="61">
        <f t="shared" si="5"/>
        <v>40.353035261529946</v>
      </c>
      <c r="O56" s="61">
        <f t="shared" si="5"/>
        <v>47.813215858800341</v>
      </c>
      <c r="P56" s="61">
        <f t="shared" si="5"/>
        <v>24.722010726967749</v>
      </c>
      <c r="Q56" s="61">
        <f t="shared" si="5"/>
        <v>24.583293993590868</v>
      </c>
      <c r="R56" s="61">
        <f t="shared" si="5"/>
        <v>34.279417718587773</v>
      </c>
      <c r="S56" s="61">
        <f t="shared" si="5"/>
        <v>2.9592026187823874</v>
      </c>
      <c r="T56" s="61">
        <f t="shared" si="5"/>
        <v>23.800532433084904</v>
      </c>
      <c r="U56" s="61">
        <f t="shared" si="5"/>
        <v>38.583797737299285</v>
      </c>
      <c r="V56" s="62">
        <f t="shared" si="5"/>
        <v>17.167028943393714</v>
      </c>
    </row>
    <row r="57" spans="1:46" hidden="1" x14ac:dyDescent="0.25">
      <c r="A57" s="60" t="s">
        <v>33</v>
      </c>
      <c r="B57" s="61">
        <f>$D$42*B48</f>
        <v>-1.954734582963358</v>
      </c>
      <c r="C57" s="61">
        <f t="shared" ref="C57:V57" si="6">$D$42*C48</f>
        <v>-5.7318010016993775</v>
      </c>
      <c r="D57" s="61">
        <f t="shared" si="6"/>
        <v>-3.6360250864657266</v>
      </c>
      <c r="E57" s="61">
        <f t="shared" si="6"/>
        <v>-4.1489784518657249</v>
      </c>
      <c r="F57" s="61">
        <f t="shared" si="6"/>
        <v>-3.3790546423767451</v>
      </c>
      <c r="G57" s="61">
        <f t="shared" si="6"/>
        <v>-3.0751257792049511</v>
      </c>
      <c r="H57" s="61">
        <f t="shared" si="6"/>
        <v>-2.6955350740868664</v>
      </c>
      <c r="I57" s="61">
        <f t="shared" si="6"/>
        <v>-1.7118479079968889</v>
      </c>
      <c r="J57" s="61">
        <f t="shared" si="6"/>
        <v>-0.74906513858890278</v>
      </c>
      <c r="K57" s="61">
        <f t="shared" si="6"/>
        <v>-7.7945876718348253E-2</v>
      </c>
      <c r="L57" s="61">
        <f t="shared" si="6"/>
        <v>-0.48612876404196642</v>
      </c>
      <c r="M57" s="61">
        <f t="shared" si="6"/>
        <v>-0.63870127249385633</v>
      </c>
      <c r="N57" s="61">
        <f t="shared" si="6"/>
        <v>-0.96119054667865111</v>
      </c>
      <c r="O57" s="61">
        <f t="shared" si="6"/>
        <v>-0.54918368032957776</v>
      </c>
      <c r="P57" s="61">
        <f t="shared" si="6"/>
        <v>-1.3211587693766356</v>
      </c>
      <c r="Q57" s="61">
        <f t="shared" si="6"/>
        <v>-0.78089008214690336</v>
      </c>
      <c r="R57" s="61">
        <f t="shared" si="6"/>
        <v>-0.99624652192444618</v>
      </c>
      <c r="S57" s="61">
        <f t="shared" si="6"/>
        <v>-1.0275068604653326</v>
      </c>
      <c r="T57" s="61">
        <f t="shared" si="6"/>
        <v>-1.7064699394601162</v>
      </c>
      <c r="U57" s="61">
        <f t="shared" si="6"/>
        <v>-1.5427993416255334</v>
      </c>
      <c r="V57" s="62">
        <f t="shared" si="6"/>
        <v>-0.47360688740318235</v>
      </c>
    </row>
    <row r="58" spans="1:46" hidden="1" x14ac:dyDescent="0.2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5"/>
    </row>
    <row r="59" spans="1:46" hidden="1" x14ac:dyDescent="0.25"/>
    <row r="60" spans="1:46" hidden="1" x14ac:dyDescent="0.25">
      <c r="A60" s="57" t="s">
        <v>34</v>
      </c>
      <c r="B60" s="19">
        <v>4.5594472955201404</v>
      </c>
      <c r="C60" s="19">
        <v>9.3459797850958566</v>
      </c>
      <c r="D60" s="19">
        <v>7.1395974077829099</v>
      </c>
      <c r="E60" s="19">
        <v>5.1078917800053638</v>
      </c>
      <c r="F60" s="19">
        <v>6.5073635439192685</v>
      </c>
      <c r="G60" s="19">
        <v>3.4688496122967942</v>
      </c>
      <c r="H60" s="19">
        <v>3.5819555822901945</v>
      </c>
      <c r="I60" s="19">
        <v>3.1149443466958773</v>
      </c>
      <c r="J60" s="19">
        <v>2.9324762006284555</v>
      </c>
      <c r="K60" s="19">
        <v>3.4691485049778779</v>
      </c>
      <c r="L60" s="19">
        <v>2.8383684403360507</v>
      </c>
      <c r="M60" s="19">
        <v>3.1567737607422703</v>
      </c>
      <c r="N60" s="19">
        <v>3.0856933873860037</v>
      </c>
      <c r="O60" s="19">
        <v>3.525974119421877</v>
      </c>
      <c r="P60" s="19">
        <v>4.2619540941258842</v>
      </c>
      <c r="Q60" s="19">
        <v>5.6832076222609338</v>
      </c>
      <c r="R60" s="19">
        <v>5.2825825483293247</v>
      </c>
      <c r="S60" s="19">
        <v>5.9536563508211904</v>
      </c>
      <c r="T60" s="19">
        <v>5.8981614012837928</v>
      </c>
      <c r="U60" s="19">
        <v>4.1749986999739654</v>
      </c>
      <c r="V60" s="19">
        <v>2.4366583422112722</v>
      </c>
      <c r="W60" s="13"/>
      <c r="X60" s="13">
        <v>2.6793020924358162</v>
      </c>
    </row>
    <row r="61" spans="1:46" x14ac:dyDescent="0.25">
      <c r="A61" s="2"/>
    </row>
  </sheetData>
  <sheetProtection algorithmName="SHA-512" hashValue="XSSMwMW2Oa7zq7wXabgrpxgwO35YQsgaNLGcklmD6Go2CVy/rc4IwvRG5yG8RVgQahCwJD0NR6fz5+2pRV+Ulw==" saltValue="gtroPQ2XTd0oSi5ihj88Mg==" spinCount="100000" sheet="1" objects="1" scenarios="1"/>
  <sortState ref="A44:B48">
    <sortCondition descending="1" ref="B44:B48"/>
  </sortState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Messungen!$A$5:$A$46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"/>
  <sheetViews>
    <sheetView workbookViewId="0">
      <selection activeCell="I15" sqref="I15"/>
    </sheetView>
  </sheetViews>
  <sheetFormatPr baseColWidth="10" defaultRowHeight="15" x14ac:dyDescent="0.25"/>
  <cols>
    <col min="1" max="1" width="21.5703125" bestFit="1" customWidth="1"/>
  </cols>
  <sheetData>
    <row r="1" spans="1:22" x14ac:dyDescent="0.25">
      <c r="B1" s="39">
        <v>50</v>
      </c>
      <c r="C1" s="39">
        <v>63</v>
      </c>
      <c r="D1" s="39">
        <v>80</v>
      </c>
      <c r="E1" s="39">
        <v>100</v>
      </c>
      <c r="F1" s="39">
        <v>125</v>
      </c>
      <c r="G1" s="39">
        <v>160</v>
      </c>
      <c r="H1" s="39">
        <v>200</v>
      </c>
      <c r="I1" s="39">
        <v>250</v>
      </c>
      <c r="J1" s="39">
        <v>315</v>
      </c>
      <c r="K1" s="39">
        <v>400</v>
      </c>
      <c r="L1" s="39">
        <v>500</v>
      </c>
      <c r="M1" s="39">
        <v>630</v>
      </c>
      <c r="N1" s="39">
        <v>800</v>
      </c>
      <c r="O1" s="39">
        <v>1000</v>
      </c>
      <c r="P1" s="39">
        <v>1250</v>
      </c>
      <c r="Q1" s="39">
        <v>1600</v>
      </c>
      <c r="R1" s="39">
        <v>2000</v>
      </c>
      <c r="S1" s="39">
        <v>2500</v>
      </c>
      <c r="T1" s="39">
        <v>3150</v>
      </c>
      <c r="U1" s="39">
        <v>4000</v>
      </c>
      <c r="V1" s="39">
        <v>5000</v>
      </c>
    </row>
    <row r="2" spans="1:22" x14ac:dyDescent="0.25">
      <c r="A2" t="s">
        <v>46</v>
      </c>
    </row>
    <row r="3" spans="1:22" x14ac:dyDescent="0.25">
      <c r="A3" t="s">
        <v>45</v>
      </c>
      <c r="B3" s="20">
        <v>45.9</v>
      </c>
      <c r="C3" s="20">
        <v>37.6</v>
      </c>
      <c r="D3" s="20">
        <v>39</v>
      </c>
      <c r="E3" s="20">
        <v>50.2</v>
      </c>
      <c r="F3" s="20">
        <v>47.1</v>
      </c>
      <c r="G3" s="20">
        <v>49.7</v>
      </c>
      <c r="H3" s="20">
        <v>48.4</v>
      </c>
      <c r="I3" s="20">
        <v>52.2</v>
      </c>
      <c r="J3" s="20">
        <v>54.8</v>
      </c>
      <c r="K3" s="20">
        <v>58.4</v>
      </c>
      <c r="L3" s="20">
        <v>58.7</v>
      </c>
      <c r="M3" s="20">
        <v>62.8</v>
      </c>
      <c r="N3" s="20">
        <v>62.6</v>
      </c>
      <c r="O3" s="20">
        <v>64.8</v>
      </c>
      <c r="P3" s="20">
        <v>66.2</v>
      </c>
      <c r="Q3" s="20">
        <v>69.2</v>
      </c>
      <c r="R3" s="20">
        <v>70.2</v>
      </c>
      <c r="S3" s="20">
        <v>71.2</v>
      </c>
      <c r="T3" s="20">
        <v>73.5</v>
      </c>
      <c r="U3" s="20">
        <v>77</v>
      </c>
      <c r="V3" s="20">
        <v>79.099999999999994</v>
      </c>
    </row>
    <row r="4" spans="1:22" x14ac:dyDescent="0.25">
      <c r="A4" t="s">
        <v>47</v>
      </c>
      <c r="B4" s="20">
        <v>29.718038816021384</v>
      </c>
      <c r="C4" s="20">
        <v>28.2</v>
      </c>
      <c r="D4" s="20">
        <v>37.9</v>
      </c>
      <c r="E4" s="20">
        <v>40.9</v>
      </c>
      <c r="F4" s="20">
        <v>42.4</v>
      </c>
      <c r="G4" s="20">
        <v>36.6</v>
      </c>
      <c r="H4" s="20">
        <v>38.4</v>
      </c>
      <c r="I4" s="20">
        <v>40.299999999999997</v>
      </c>
      <c r="J4" s="20">
        <v>41.2</v>
      </c>
      <c r="K4" s="20">
        <v>42.8</v>
      </c>
      <c r="L4" s="20">
        <v>46.8</v>
      </c>
      <c r="M4" s="20">
        <v>48.4</v>
      </c>
      <c r="N4" s="20">
        <v>47.3</v>
      </c>
      <c r="O4" s="20">
        <v>46.1</v>
      </c>
      <c r="P4" s="20">
        <v>40.5</v>
      </c>
      <c r="Q4" s="20">
        <v>42.4</v>
      </c>
      <c r="R4" s="20">
        <v>45.1</v>
      </c>
      <c r="S4" s="20">
        <v>48</v>
      </c>
      <c r="T4" s="20">
        <v>52.3</v>
      </c>
      <c r="U4" s="20">
        <v>55.5</v>
      </c>
      <c r="V4" s="20">
        <v>58.1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BC46"/>
  <sheetViews>
    <sheetView zoomScaleNormal="100" workbookViewId="0">
      <pane xSplit="1" ySplit="4" topLeftCell="B5" activePane="bottomRight" state="frozen"/>
      <selection activeCell="C106" sqref="C106:W110"/>
      <selection pane="topRight" activeCell="C106" sqref="C106:W110"/>
      <selection pane="bottomLeft" activeCell="C106" sqref="C106:W110"/>
      <selection pane="bottomRight" activeCell="D30" sqref="D30"/>
    </sheetView>
  </sheetViews>
  <sheetFormatPr baseColWidth="10" defaultRowHeight="15" x14ac:dyDescent="0.25"/>
  <cols>
    <col min="1" max="1" width="18.140625" bestFit="1" customWidth="1"/>
    <col min="2" max="22" width="7.28515625" customWidth="1"/>
  </cols>
  <sheetData>
    <row r="2" spans="1:55" x14ac:dyDescent="0.25">
      <c r="F2" t="s">
        <v>1</v>
      </c>
      <c r="AH2" t="s">
        <v>6</v>
      </c>
      <c r="BC2" t="s">
        <v>12</v>
      </c>
    </row>
    <row r="3" spans="1:55" x14ac:dyDescent="0.25">
      <c r="F3" t="s">
        <v>0</v>
      </c>
      <c r="AC3" t="s">
        <v>28</v>
      </c>
      <c r="AD3" t="s">
        <v>27</v>
      </c>
      <c r="AE3" t="s">
        <v>29</v>
      </c>
      <c r="AH3" t="s">
        <v>0</v>
      </c>
    </row>
    <row r="4" spans="1:55" x14ac:dyDescent="0.25">
      <c r="A4" t="s">
        <v>2</v>
      </c>
      <c r="B4" t="s">
        <v>3</v>
      </c>
      <c r="C4" t="s">
        <v>4</v>
      </c>
      <c r="D4" t="s">
        <v>3</v>
      </c>
      <c r="F4">
        <v>50</v>
      </c>
      <c r="G4" s="1">
        <v>63</v>
      </c>
      <c r="H4" s="1">
        <v>80</v>
      </c>
      <c r="I4" s="1">
        <v>100</v>
      </c>
      <c r="J4" s="1">
        <v>125</v>
      </c>
      <c r="K4" s="1">
        <v>160</v>
      </c>
      <c r="L4" s="1">
        <v>200</v>
      </c>
      <c r="M4" s="1">
        <v>250</v>
      </c>
      <c r="N4" s="1">
        <v>315</v>
      </c>
      <c r="O4" s="1">
        <v>400</v>
      </c>
      <c r="P4" s="1">
        <v>500</v>
      </c>
      <c r="Q4" s="1">
        <v>630</v>
      </c>
      <c r="R4" s="1">
        <v>800</v>
      </c>
      <c r="S4" s="1">
        <v>1000</v>
      </c>
      <c r="T4" s="1">
        <v>1250</v>
      </c>
      <c r="U4" s="1">
        <v>1600</v>
      </c>
      <c r="V4" s="1">
        <v>2000</v>
      </c>
      <c r="W4" s="1">
        <v>2500</v>
      </c>
      <c r="X4" s="1">
        <v>3150</v>
      </c>
      <c r="Y4" s="1">
        <v>4000</v>
      </c>
      <c r="Z4" s="3">
        <v>5000</v>
      </c>
      <c r="AA4" s="8" t="s">
        <v>14</v>
      </c>
      <c r="AB4" s="9" t="s">
        <v>13</v>
      </c>
      <c r="AC4" t="s">
        <v>30</v>
      </c>
      <c r="AD4" t="s">
        <v>5</v>
      </c>
      <c r="AE4">
        <v>1</v>
      </c>
      <c r="AH4">
        <v>50</v>
      </c>
      <c r="AI4">
        <v>63</v>
      </c>
      <c r="AJ4">
        <v>80</v>
      </c>
      <c r="AK4">
        <v>100</v>
      </c>
      <c r="AL4">
        <v>125</v>
      </c>
      <c r="AM4">
        <v>160</v>
      </c>
      <c r="AN4">
        <v>200</v>
      </c>
      <c r="AO4">
        <v>250</v>
      </c>
      <c r="AP4">
        <v>315</v>
      </c>
      <c r="AQ4">
        <v>400</v>
      </c>
      <c r="AR4">
        <v>500</v>
      </c>
      <c r="AS4">
        <v>630</v>
      </c>
      <c r="AT4">
        <v>800</v>
      </c>
      <c r="AU4">
        <v>1000</v>
      </c>
      <c r="AV4">
        <v>1250</v>
      </c>
      <c r="AW4">
        <v>1600</v>
      </c>
      <c r="AX4">
        <v>2000</v>
      </c>
      <c r="AY4">
        <v>2500</v>
      </c>
      <c r="AZ4">
        <v>3150</v>
      </c>
      <c r="BA4">
        <v>4000</v>
      </c>
      <c r="BB4" s="1">
        <v>5000</v>
      </c>
      <c r="BC4" s="8" t="s">
        <v>11</v>
      </c>
    </row>
    <row r="5" spans="1:55" x14ac:dyDescent="0.25">
      <c r="A5" s="53">
        <v>38490055</v>
      </c>
      <c r="B5">
        <v>5</v>
      </c>
      <c r="C5">
        <v>38490053</v>
      </c>
      <c r="D5">
        <v>3</v>
      </c>
      <c r="F5">
        <v>40.799999999999997</v>
      </c>
      <c r="G5">
        <v>29.4</v>
      </c>
      <c r="H5">
        <v>27.7</v>
      </c>
      <c r="I5">
        <v>48.1</v>
      </c>
      <c r="J5">
        <v>41.7</v>
      </c>
      <c r="K5">
        <v>51.1</v>
      </c>
      <c r="L5">
        <v>47</v>
      </c>
      <c r="M5">
        <v>52.5</v>
      </c>
      <c r="N5">
        <v>54.5</v>
      </c>
      <c r="O5">
        <v>58.5</v>
      </c>
      <c r="P5">
        <v>57.6</v>
      </c>
      <c r="Q5">
        <v>61</v>
      </c>
      <c r="R5">
        <v>62.2</v>
      </c>
      <c r="S5">
        <v>63.6</v>
      </c>
      <c r="T5">
        <v>65.400000000000006</v>
      </c>
      <c r="U5">
        <v>68.599999999999994</v>
      </c>
      <c r="V5">
        <v>68.099999999999994</v>
      </c>
      <c r="W5">
        <v>71.3</v>
      </c>
      <c r="X5">
        <v>70.2</v>
      </c>
      <c r="Y5">
        <v>72.3</v>
      </c>
      <c r="Z5">
        <v>73.2</v>
      </c>
      <c r="AA5" s="10">
        <v>62</v>
      </c>
      <c r="AB5" s="10">
        <v>73</v>
      </c>
      <c r="AC5">
        <v>15</v>
      </c>
      <c r="AD5">
        <v>245</v>
      </c>
      <c r="AE5">
        <v>7.0000000000000001E-3</v>
      </c>
      <c r="AH5" s="5">
        <v>-0.69999999999999574</v>
      </c>
      <c r="AI5" s="5">
        <v>4.1000000000000014</v>
      </c>
      <c r="AJ5" s="5">
        <v>6.1999999999999993</v>
      </c>
      <c r="AK5" s="5">
        <v>1.3999999999999986</v>
      </c>
      <c r="AL5" s="5">
        <v>5.8999999999999986</v>
      </c>
      <c r="AM5" s="5">
        <v>3</v>
      </c>
      <c r="AN5" s="5">
        <v>8.7999999999999972</v>
      </c>
      <c r="AO5" s="5">
        <v>15.700000000000003</v>
      </c>
      <c r="AP5" s="5">
        <v>13.900000000000006</v>
      </c>
      <c r="AQ5" s="5">
        <v>15.599999999999994</v>
      </c>
      <c r="AR5" s="5">
        <v>16.300000000000004</v>
      </c>
      <c r="AS5" s="5">
        <v>15.299999999999997</v>
      </c>
      <c r="AT5" s="5">
        <v>16.200000000000003</v>
      </c>
      <c r="AU5" s="5">
        <v>17.100000000000001</v>
      </c>
      <c r="AV5" s="5">
        <v>13.299999999999997</v>
      </c>
      <c r="AW5" s="5">
        <v>10.600000000000009</v>
      </c>
      <c r="AX5" s="5">
        <v>10.800000000000011</v>
      </c>
      <c r="AY5" s="5">
        <v>7.2000000000000028</v>
      </c>
      <c r="AZ5" s="5">
        <v>9.2999999999999972</v>
      </c>
      <c r="BA5" s="5">
        <v>12.200000000000003</v>
      </c>
      <c r="BB5" s="5">
        <v>10.099999999999994</v>
      </c>
      <c r="BC5" s="11">
        <v>11</v>
      </c>
    </row>
    <row r="6" spans="1:55" x14ac:dyDescent="0.25">
      <c r="A6" s="53">
        <v>38490056</v>
      </c>
      <c r="B6">
        <v>6</v>
      </c>
      <c r="C6">
        <v>38490053</v>
      </c>
      <c r="D6">
        <v>3</v>
      </c>
      <c r="F6">
        <v>40.799999999999997</v>
      </c>
      <c r="G6">
        <v>29.4</v>
      </c>
      <c r="H6">
        <v>27.7</v>
      </c>
      <c r="I6">
        <v>48.1</v>
      </c>
      <c r="J6">
        <v>41.7</v>
      </c>
      <c r="K6">
        <v>51.1</v>
      </c>
      <c r="L6">
        <v>47</v>
      </c>
      <c r="M6">
        <v>52.5</v>
      </c>
      <c r="N6">
        <v>54.5</v>
      </c>
      <c r="O6">
        <v>58.5</v>
      </c>
      <c r="P6">
        <v>57.6</v>
      </c>
      <c r="Q6">
        <v>61</v>
      </c>
      <c r="R6">
        <v>62.2</v>
      </c>
      <c r="S6">
        <v>63.6</v>
      </c>
      <c r="T6">
        <v>65.400000000000006</v>
      </c>
      <c r="U6">
        <v>68.599999999999994</v>
      </c>
      <c r="V6">
        <v>68.099999999999994</v>
      </c>
      <c r="W6">
        <v>71.3</v>
      </c>
      <c r="X6">
        <v>70.2</v>
      </c>
      <c r="Y6">
        <v>72.3</v>
      </c>
      <c r="Z6">
        <v>73.2</v>
      </c>
      <c r="AA6" s="10">
        <v>62</v>
      </c>
      <c r="AB6" s="10">
        <v>76</v>
      </c>
      <c r="AC6">
        <v>15</v>
      </c>
      <c r="AD6">
        <v>245</v>
      </c>
      <c r="AE6">
        <v>0</v>
      </c>
      <c r="AH6" s="5">
        <v>3.8000000000000043</v>
      </c>
      <c r="AI6" s="5">
        <v>15.5</v>
      </c>
      <c r="AJ6" s="5">
        <v>9.0000000000000036</v>
      </c>
      <c r="AK6" s="5">
        <v>4.1000000000000014</v>
      </c>
      <c r="AL6" s="5">
        <v>5.8999999999999986</v>
      </c>
      <c r="AM6" s="5">
        <v>7.5</v>
      </c>
      <c r="AN6" s="5">
        <v>16.700000000000003</v>
      </c>
      <c r="AO6" s="5">
        <v>19.599999999999994</v>
      </c>
      <c r="AP6" s="5">
        <v>18.799999999999997</v>
      </c>
      <c r="AQ6" s="5">
        <v>18.099999999999994</v>
      </c>
      <c r="AR6" s="5">
        <v>18.499999999999993</v>
      </c>
      <c r="AS6" s="5">
        <v>16.900000000000006</v>
      </c>
      <c r="AT6" s="5">
        <v>17.899999999999991</v>
      </c>
      <c r="AU6" s="5">
        <v>18.999999999999993</v>
      </c>
      <c r="AV6" s="5">
        <v>15.699999999999989</v>
      </c>
      <c r="AW6" s="5">
        <v>14.100000000000009</v>
      </c>
      <c r="AX6" s="5">
        <v>12.800000000000011</v>
      </c>
      <c r="AY6" s="5">
        <v>7.4000000000000057</v>
      </c>
      <c r="AZ6" s="5">
        <v>9.3999999999999915</v>
      </c>
      <c r="BA6" s="5">
        <v>13.400000000000006</v>
      </c>
      <c r="BB6" s="5">
        <v>10.299999999999997</v>
      </c>
      <c r="BC6" s="11">
        <v>14</v>
      </c>
    </row>
    <row r="7" spans="1:55" x14ac:dyDescent="0.25">
      <c r="A7" s="53">
        <v>38490057</v>
      </c>
      <c r="B7">
        <v>7</v>
      </c>
      <c r="C7">
        <v>38490053</v>
      </c>
      <c r="D7">
        <v>3</v>
      </c>
      <c r="F7">
        <v>40.799999999999997</v>
      </c>
      <c r="G7">
        <v>29.4</v>
      </c>
      <c r="H7">
        <v>27.7</v>
      </c>
      <c r="I7">
        <v>48.1</v>
      </c>
      <c r="J7">
        <v>41.7</v>
      </c>
      <c r="K7">
        <v>51.1</v>
      </c>
      <c r="L7">
        <v>47</v>
      </c>
      <c r="M7">
        <v>52.5</v>
      </c>
      <c r="N7">
        <v>54.5</v>
      </c>
      <c r="O7">
        <v>58.5</v>
      </c>
      <c r="P7">
        <v>57.6</v>
      </c>
      <c r="Q7">
        <v>61</v>
      </c>
      <c r="R7">
        <v>62.2</v>
      </c>
      <c r="S7">
        <v>63.6</v>
      </c>
      <c r="T7">
        <v>65.400000000000006</v>
      </c>
      <c r="U7">
        <v>68.599999999999994</v>
      </c>
      <c r="V7">
        <v>68.099999999999994</v>
      </c>
      <c r="W7">
        <v>71.3</v>
      </c>
      <c r="X7">
        <v>70.2</v>
      </c>
      <c r="Y7">
        <v>72.3</v>
      </c>
      <c r="Z7">
        <v>73.2</v>
      </c>
      <c r="AA7" s="10">
        <v>62</v>
      </c>
      <c r="AB7" s="10">
        <v>75</v>
      </c>
      <c r="AC7">
        <v>15</v>
      </c>
      <c r="AD7">
        <v>245</v>
      </c>
      <c r="AE7">
        <v>0</v>
      </c>
      <c r="AH7" s="5">
        <v>-2.5</v>
      </c>
      <c r="AI7" s="5">
        <v>5.7000000000000028</v>
      </c>
      <c r="AJ7" s="5">
        <v>7.5000000000000036</v>
      </c>
      <c r="AK7" s="5">
        <v>4.3999999999999986</v>
      </c>
      <c r="AL7" s="5">
        <v>8.8999999999999986</v>
      </c>
      <c r="AM7" s="5">
        <v>5.6999999999999957</v>
      </c>
      <c r="AN7" s="5">
        <v>12</v>
      </c>
      <c r="AO7" s="5">
        <v>15.5</v>
      </c>
      <c r="AP7" s="5">
        <v>14.200000000000003</v>
      </c>
      <c r="AQ7" s="5">
        <v>15</v>
      </c>
      <c r="AR7" s="5">
        <v>16.300000000000004</v>
      </c>
      <c r="AS7" s="5">
        <v>15</v>
      </c>
      <c r="AT7" s="5">
        <v>16.399999999999991</v>
      </c>
      <c r="AU7" s="5">
        <v>17.800000000000004</v>
      </c>
      <c r="AV7" s="5">
        <v>14.899999999999991</v>
      </c>
      <c r="AW7" s="5">
        <v>12.700000000000003</v>
      </c>
      <c r="AX7" s="5">
        <v>11.200000000000003</v>
      </c>
      <c r="AY7" s="5">
        <v>6.6000000000000085</v>
      </c>
      <c r="AZ7" s="5">
        <v>9.2999999999999972</v>
      </c>
      <c r="BA7" s="5">
        <v>12.400000000000006</v>
      </c>
      <c r="BB7" s="5">
        <v>9.7999999999999972</v>
      </c>
      <c r="BC7" s="11">
        <v>13</v>
      </c>
    </row>
    <row r="8" spans="1:55" x14ac:dyDescent="0.25">
      <c r="A8" s="53">
        <v>38490058</v>
      </c>
      <c r="B8">
        <v>8</v>
      </c>
      <c r="C8">
        <v>38490053</v>
      </c>
      <c r="D8">
        <v>3</v>
      </c>
      <c r="F8">
        <v>40.799999999999997</v>
      </c>
      <c r="G8">
        <v>29.4</v>
      </c>
      <c r="H8">
        <v>27.7</v>
      </c>
      <c r="I8">
        <v>48.1</v>
      </c>
      <c r="J8">
        <v>41.7</v>
      </c>
      <c r="K8">
        <v>51.1</v>
      </c>
      <c r="L8">
        <v>47</v>
      </c>
      <c r="M8">
        <v>52.5</v>
      </c>
      <c r="N8">
        <v>54.5</v>
      </c>
      <c r="O8">
        <v>58.5</v>
      </c>
      <c r="P8">
        <v>57.6</v>
      </c>
      <c r="Q8">
        <v>61</v>
      </c>
      <c r="R8">
        <v>62.2</v>
      </c>
      <c r="S8">
        <v>63.6</v>
      </c>
      <c r="T8">
        <v>65.400000000000006</v>
      </c>
      <c r="U8">
        <v>68.599999999999994</v>
      </c>
      <c r="V8">
        <v>68.099999999999994</v>
      </c>
      <c r="W8">
        <v>71.3</v>
      </c>
      <c r="X8">
        <v>70.2</v>
      </c>
      <c r="Y8">
        <v>72.3</v>
      </c>
      <c r="Z8">
        <v>73.2</v>
      </c>
      <c r="AA8" s="10">
        <v>62</v>
      </c>
      <c r="AB8" s="10">
        <v>74</v>
      </c>
      <c r="AC8">
        <v>15</v>
      </c>
      <c r="AD8">
        <v>245</v>
      </c>
      <c r="AE8">
        <v>7.0000000000000001E-3</v>
      </c>
      <c r="AH8" s="5">
        <v>-3.7999999999999972</v>
      </c>
      <c r="AI8" s="5">
        <v>2.2000000000000028</v>
      </c>
      <c r="AJ8" s="5">
        <v>2.1000000000000014</v>
      </c>
      <c r="AK8" s="5">
        <v>1.6999999999999957</v>
      </c>
      <c r="AL8" s="5">
        <v>8.3999999999999986</v>
      </c>
      <c r="AM8" s="5">
        <v>7.2999999999999972</v>
      </c>
      <c r="AN8" s="5">
        <v>13.200000000000003</v>
      </c>
      <c r="AO8" s="5">
        <v>13.700000000000003</v>
      </c>
      <c r="AP8" s="5">
        <v>13.299999999999997</v>
      </c>
      <c r="AQ8" s="5">
        <v>13.5</v>
      </c>
      <c r="AR8" s="5">
        <v>14.300000000000004</v>
      </c>
      <c r="AS8" s="5">
        <v>13.5</v>
      </c>
      <c r="AT8" s="5">
        <v>15.5</v>
      </c>
      <c r="AU8" s="5">
        <v>17.100000000000001</v>
      </c>
      <c r="AV8" s="5">
        <v>14.299999999999997</v>
      </c>
      <c r="AW8" s="5">
        <v>12.900000000000006</v>
      </c>
      <c r="AX8" s="5">
        <v>13</v>
      </c>
      <c r="AY8" s="5">
        <v>8.2999999999999972</v>
      </c>
      <c r="AZ8" s="5">
        <v>10.399999999999991</v>
      </c>
      <c r="BA8" s="5">
        <v>12.5</v>
      </c>
      <c r="BB8" s="5">
        <v>9.2999999999999972</v>
      </c>
      <c r="BC8" s="11">
        <v>12</v>
      </c>
    </row>
    <row r="9" spans="1:55" x14ac:dyDescent="0.25">
      <c r="A9" s="53">
        <v>38490059</v>
      </c>
      <c r="B9">
        <v>9</v>
      </c>
      <c r="C9">
        <v>38490053</v>
      </c>
      <c r="D9">
        <v>3</v>
      </c>
      <c r="F9">
        <v>40.799999999999997</v>
      </c>
      <c r="G9">
        <v>29.4</v>
      </c>
      <c r="H9">
        <v>27.7</v>
      </c>
      <c r="I9">
        <v>48.1</v>
      </c>
      <c r="J9">
        <v>41.7</v>
      </c>
      <c r="K9">
        <v>51.1</v>
      </c>
      <c r="L9">
        <v>47</v>
      </c>
      <c r="M9">
        <v>52.5</v>
      </c>
      <c r="N9">
        <v>54.5</v>
      </c>
      <c r="O9">
        <v>58.5</v>
      </c>
      <c r="P9">
        <v>57.6</v>
      </c>
      <c r="Q9">
        <v>61</v>
      </c>
      <c r="R9">
        <v>62.2</v>
      </c>
      <c r="S9">
        <v>63.6</v>
      </c>
      <c r="T9">
        <v>65.400000000000006</v>
      </c>
      <c r="U9">
        <v>68.599999999999994</v>
      </c>
      <c r="V9">
        <v>68.099999999999994</v>
      </c>
      <c r="W9">
        <v>71.3</v>
      </c>
      <c r="X9">
        <v>70.2</v>
      </c>
      <c r="Y9">
        <v>72.3</v>
      </c>
      <c r="Z9">
        <v>73.2</v>
      </c>
      <c r="AA9" s="10">
        <v>62</v>
      </c>
      <c r="AB9" s="10">
        <v>76</v>
      </c>
      <c r="AC9">
        <v>15</v>
      </c>
      <c r="AD9">
        <v>245</v>
      </c>
      <c r="AE9">
        <v>0</v>
      </c>
      <c r="AH9" s="5">
        <v>-0.59999999999999432</v>
      </c>
      <c r="AI9" s="5">
        <v>14.399999999999999</v>
      </c>
      <c r="AJ9" s="5">
        <v>8.5000000000000036</v>
      </c>
      <c r="AK9" s="5">
        <v>0.60000000000000142</v>
      </c>
      <c r="AL9" s="5">
        <v>1</v>
      </c>
      <c r="AM9" s="5">
        <v>10.600000000000001</v>
      </c>
      <c r="AN9" s="5">
        <v>18.599999999999994</v>
      </c>
      <c r="AO9" s="5">
        <v>20.700000000000003</v>
      </c>
      <c r="AP9" s="5">
        <v>18.599999999999994</v>
      </c>
      <c r="AQ9" s="5">
        <v>18.200000000000003</v>
      </c>
      <c r="AR9" s="5">
        <v>19.600000000000001</v>
      </c>
      <c r="AS9" s="5">
        <v>17.900000000000006</v>
      </c>
      <c r="AT9" s="5">
        <v>17.799999999999997</v>
      </c>
      <c r="AU9" s="5">
        <v>18.800000000000004</v>
      </c>
      <c r="AV9" s="5">
        <v>17.699999999999989</v>
      </c>
      <c r="AW9" s="5">
        <v>15.300000000000011</v>
      </c>
      <c r="AX9" s="5">
        <v>14.600000000000009</v>
      </c>
      <c r="AY9" s="5">
        <v>8.7999999999999972</v>
      </c>
      <c r="AZ9" s="5">
        <v>10.5</v>
      </c>
      <c r="BA9" s="5">
        <v>13.400000000000006</v>
      </c>
      <c r="BB9" s="5">
        <v>9.2999999999999972</v>
      </c>
      <c r="BC9" s="11">
        <v>14</v>
      </c>
    </row>
    <row r="10" spans="1:55" x14ac:dyDescent="0.25">
      <c r="A10" s="53">
        <v>38490060</v>
      </c>
      <c r="B10">
        <v>10</v>
      </c>
      <c r="C10">
        <v>38490053</v>
      </c>
      <c r="D10">
        <v>3</v>
      </c>
      <c r="F10">
        <v>40.799999999999997</v>
      </c>
      <c r="G10">
        <v>29.4</v>
      </c>
      <c r="H10">
        <v>27.7</v>
      </c>
      <c r="I10">
        <v>48.1</v>
      </c>
      <c r="J10">
        <v>41.7</v>
      </c>
      <c r="K10">
        <v>51.1</v>
      </c>
      <c r="L10">
        <v>47</v>
      </c>
      <c r="M10">
        <v>52.5</v>
      </c>
      <c r="N10">
        <v>54.5</v>
      </c>
      <c r="O10">
        <v>58.5</v>
      </c>
      <c r="P10">
        <v>57.6</v>
      </c>
      <c r="Q10">
        <v>61</v>
      </c>
      <c r="R10">
        <v>62.2</v>
      </c>
      <c r="S10">
        <v>63.6</v>
      </c>
      <c r="T10">
        <v>65.400000000000006</v>
      </c>
      <c r="U10">
        <v>68.599999999999994</v>
      </c>
      <c r="V10">
        <v>68.099999999999994</v>
      </c>
      <c r="W10">
        <v>71.3</v>
      </c>
      <c r="X10">
        <v>70.2</v>
      </c>
      <c r="Y10">
        <v>72.3</v>
      </c>
      <c r="Z10">
        <v>73.2</v>
      </c>
      <c r="AA10" s="10">
        <v>62</v>
      </c>
      <c r="AB10" s="10">
        <v>74</v>
      </c>
      <c r="AC10">
        <v>15</v>
      </c>
      <c r="AD10">
        <v>245</v>
      </c>
      <c r="AE10">
        <v>7.0000000000000001E-3</v>
      </c>
      <c r="AH10" s="5">
        <v>-1.6999999999999957</v>
      </c>
      <c r="AI10" s="5">
        <v>4.3999999999999986</v>
      </c>
      <c r="AJ10" s="5">
        <v>7.0999999999999979</v>
      </c>
      <c r="AK10" s="5">
        <v>2.5</v>
      </c>
      <c r="AL10" s="5">
        <v>7.8999999999999986</v>
      </c>
      <c r="AM10" s="5">
        <v>5.1999999999999957</v>
      </c>
      <c r="AN10" s="5">
        <v>11.200000000000003</v>
      </c>
      <c r="AO10" s="5">
        <v>14.599999999999994</v>
      </c>
      <c r="AP10" s="5">
        <v>13.200000000000003</v>
      </c>
      <c r="AQ10" s="5">
        <v>14.200000000000003</v>
      </c>
      <c r="AR10" s="5">
        <v>15.499999999999993</v>
      </c>
      <c r="AS10" s="5">
        <v>14.900000000000006</v>
      </c>
      <c r="AT10" s="5">
        <v>15.200000000000003</v>
      </c>
      <c r="AU10" s="5">
        <v>17.100000000000001</v>
      </c>
      <c r="AV10" s="5">
        <v>14.299999999999997</v>
      </c>
      <c r="AW10" s="5">
        <v>12.300000000000011</v>
      </c>
      <c r="AX10" s="5">
        <v>12.800000000000011</v>
      </c>
      <c r="AY10" s="5">
        <v>8</v>
      </c>
      <c r="AZ10" s="5">
        <v>9.7000000000000028</v>
      </c>
      <c r="BA10" s="5">
        <v>12.600000000000009</v>
      </c>
      <c r="BB10" s="5">
        <v>10.099999999999994</v>
      </c>
      <c r="BC10" s="11">
        <v>12</v>
      </c>
    </row>
    <row r="11" spans="1:55" x14ac:dyDescent="0.25">
      <c r="A11" s="53">
        <v>38490061</v>
      </c>
      <c r="B11">
        <v>11</v>
      </c>
      <c r="C11">
        <v>38490053</v>
      </c>
      <c r="D11">
        <v>3</v>
      </c>
      <c r="F11">
        <v>40.799999999999997</v>
      </c>
      <c r="G11">
        <v>29.4</v>
      </c>
      <c r="H11">
        <v>27.7</v>
      </c>
      <c r="I11">
        <v>48.1</v>
      </c>
      <c r="J11">
        <v>41.7</v>
      </c>
      <c r="K11">
        <v>51.1</v>
      </c>
      <c r="L11">
        <v>47</v>
      </c>
      <c r="M11">
        <v>52.5</v>
      </c>
      <c r="N11">
        <v>54.5</v>
      </c>
      <c r="O11">
        <v>58.5</v>
      </c>
      <c r="P11">
        <v>57.6</v>
      </c>
      <c r="Q11">
        <v>61</v>
      </c>
      <c r="R11">
        <v>62.2</v>
      </c>
      <c r="S11">
        <v>63.6</v>
      </c>
      <c r="T11">
        <v>65.400000000000006</v>
      </c>
      <c r="U11">
        <v>68.599999999999994</v>
      </c>
      <c r="V11">
        <v>68.099999999999994</v>
      </c>
      <c r="W11">
        <v>71.3</v>
      </c>
      <c r="X11">
        <v>70.2</v>
      </c>
      <c r="Y11">
        <v>72.3</v>
      </c>
      <c r="Z11">
        <v>73.2</v>
      </c>
      <c r="AA11" s="10">
        <v>62</v>
      </c>
      <c r="AB11" s="10">
        <v>76</v>
      </c>
      <c r="AC11">
        <v>15</v>
      </c>
      <c r="AD11">
        <v>245</v>
      </c>
      <c r="AE11">
        <v>0</v>
      </c>
      <c r="AH11" s="5">
        <v>-3.5</v>
      </c>
      <c r="AI11" s="5">
        <v>12.200000000000003</v>
      </c>
      <c r="AJ11" s="5">
        <v>10.000000000000004</v>
      </c>
      <c r="AK11" s="5">
        <v>4.1999999999999957</v>
      </c>
      <c r="AL11" s="5">
        <v>7.6999999999999957</v>
      </c>
      <c r="AM11" s="5">
        <v>4.7999999999999972</v>
      </c>
      <c r="AN11" s="5">
        <v>13.600000000000001</v>
      </c>
      <c r="AO11" s="5">
        <v>18.299999999999997</v>
      </c>
      <c r="AP11" s="5">
        <v>18.099999999999994</v>
      </c>
      <c r="AQ11" s="5">
        <v>16.200000000000003</v>
      </c>
      <c r="AR11" s="5">
        <v>17.899999999999999</v>
      </c>
      <c r="AS11" s="5">
        <v>16.099999999999994</v>
      </c>
      <c r="AT11" s="5">
        <v>16.899999999999991</v>
      </c>
      <c r="AU11" s="5">
        <v>17.800000000000004</v>
      </c>
      <c r="AV11" s="5">
        <v>14.899999999999991</v>
      </c>
      <c r="AW11" s="5">
        <v>13.200000000000003</v>
      </c>
      <c r="AX11" s="5">
        <v>14.400000000000006</v>
      </c>
      <c r="AY11" s="5">
        <v>8.7000000000000028</v>
      </c>
      <c r="AZ11" s="5">
        <v>10.399999999999991</v>
      </c>
      <c r="BA11" s="5">
        <v>13.200000000000003</v>
      </c>
      <c r="BB11" s="5">
        <v>9.8999999999999915</v>
      </c>
      <c r="BC11" s="11">
        <v>14</v>
      </c>
    </row>
    <row r="12" spans="1:55" x14ac:dyDescent="0.25">
      <c r="A12" s="53">
        <v>38490062</v>
      </c>
      <c r="B12">
        <v>12</v>
      </c>
      <c r="C12">
        <v>38490053</v>
      </c>
      <c r="D12">
        <v>3</v>
      </c>
      <c r="F12">
        <v>40.799999999999997</v>
      </c>
      <c r="G12">
        <v>29.4</v>
      </c>
      <c r="H12">
        <v>27.7</v>
      </c>
      <c r="I12">
        <v>48.1</v>
      </c>
      <c r="J12">
        <v>41.7</v>
      </c>
      <c r="K12">
        <v>51.1</v>
      </c>
      <c r="L12">
        <v>47</v>
      </c>
      <c r="M12">
        <v>52.5</v>
      </c>
      <c r="N12">
        <v>54.5</v>
      </c>
      <c r="O12">
        <v>58.5</v>
      </c>
      <c r="P12">
        <v>57.6</v>
      </c>
      <c r="Q12">
        <v>61</v>
      </c>
      <c r="R12">
        <v>62.2</v>
      </c>
      <c r="S12">
        <v>63.6</v>
      </c>
      <c r="T12">
        <v>65.400000000000006</v>
      </c>
      <c r="U12">
        <v>68.599999999999994</v>
      </c>
      <c r="V12">
        <v>68.099999999999994</v>
      </c>
      <c r="W12">
        <v>71.3</v>
      </c>
      <c r="X12">
        <v>70.2</v>
      </c>
      <c r="Y12">
        <v>72.3</v>
      </c>
      <c r="Z12">
        <v>73.2</v>
      </c>
      <c r="AA12" s="10">
        <v>62</v>
      </c>
      <c r="AB12" s="10">
        <v>77</v>
      </c>
      <c r="AC12">
        <v>15</v>
      </c>
      <c r="AD12">
        <v>245</v>
      </c>
      <c r="AE12">
        <v>0</v>
      </c>
      <c r="AH12" s="5">
        <v>0.60000000000000142</v>
      </c>
      <c r="AI12" s="5">
        <v>15.399999999999999</v>
      </c>
      <c r="AJ12" s="5">
        <v>10.000000000000004</v>
      </c>
      <c r="AK12" s="5">
        <v>6.8999999999999986</v>
      </c>
      <c r="AL12" s="5">
        <v>11</v>
      </c>
      <c r="AM12" s="5">
        <v>7.3999999999999986</v>
      </c>
      <c r="AN12" s="5">
        <v>16.600000000000001</v>
      </c>
      <c r="AO12" s="5">
        <v>19.599999999999994</v>
      </c>
      <c r="AP12" s="5">
        <v>18</v>
      </c>
      <c r="AQ12" s="5">
        <v>16.900000000000006</v>
      </c>
      <c r="AR12" s="5">
        <v>18.100000000000001</v>
      </c>
      <c r="AS12" s="5">
        <v>16.400000000000006</v>
      </c>
      <c r="AT12" s="5">
        <v>17.799999999999997</v>
      </c>
      <c r="AU12" s="5">
        <v>18.600000000000001</v>
      </c>
      <c r="AV12" s="5">
        <v>15.5</v>
      </c>
      <c r="AW12" s="5">
        <v>14.300000000000011</v>
      </c>
      <c r="AX12" s="5">
        <v>14.200000000000003</v>
      </c>
      <c r="AY12" s="5">
        <v>8.5</v>
      </c>
      <c r="AZ12" s="5">
        <v>10.099999999999994</v>
      </c>
      <c r="BA12" s="5">
        <v>13.100000000000009</v>
      </c>
      <c r="BB12" s="5">
        <v>9.7999999999999972</v>
      </c>
      <c r="BC12" s="11">
        <v>15</v>
      </c>
    </row>
    <row r="13" spans="1:55" x14ac:dyDescent="0.25">
      <c r="A13" s="53">
        <v>38490063</v>
      </c>
      <c r="B13">
        <v>13</v>
      </c>
      <c r="C13">
        <v>38490053</v>
      </c>
      <c r="D13">
        <v>3</v>
      </c>
      <c r="F13">
        <v>40.799999999999997</v>
      </c>
      <c r="G13">
        <v>29.4</v>
      </c>
      <c r="H13">
        <v>27.7</v>
      </c>
      <c r="I13">
        <v>48.1</v>
      </c>
      <c r="J13">
        <v>41.7</v>
      </c>
      <c r="K13">
        <v>51.1</v>
      </c>
      <c r="L13">
        <v>47</v>
      </c>
      <c r="M13">
        <v>52.5</v>
      </c>
      <c r="N13">
        <v>54.5</v>
      </c>
      <c r="O13">
        <v>58.5</v>
      </c>
      <c r="P13">
        <v>57.6</v>
      </c>
      <c r="Q13">
        <v>61</v>
      </c>
      <c r="R13">
        <v>62.2</v>
      </c>
      <c r="S13">
        <v>63.6</v>
      </c>
      <c r="T13">
        <v>65.400000000000006</v>
      </c>
      <c r="U13">
        <v>68.599999999999994</v>
      </c>
      <c r="V13">
        <v>68.099999999999994</v>
      </c>
      <c r="W13">
        <v>71.3</v>
      </c>
      <c r="X13">
        <v>70.2</v>
      </c>
      <c r="Y13">
        <v>72.3</v>
      </c>
      <c r="Z13">
        <v>73.2</v>
      </c>
      <c r="AA13" s="10">
        <v>62</v>
      </c>
      <c r="AB13" s="10">
        <v>75</v>
      </c>
      <c r="AC13">
        <v>15</v>
      </c>
      <c r="AD13">
        <v>245</v>
      </c>
      <c r="AE13">
        <v>0</v>
      </c>
      <c r="AH13" s="5">
        <v>-0.79999999999999716</v>
      </c>
      <c r="AI13" s="5">
        <v>9.2000000000000028</v>
      </c>
      <c r="AJ13" s="5">
        <v>6.4000000000000021</v>
      </c>
      <c r="AK13" s="5">
        <v>4.6999999999999957</v>
      </c>
      <c r="AL13" s="5">
        <v>10.099999999999994</v>
      </c>
      <c r="AM13" s="5">
        <v>6.1999999999999957</v>
      </c>
      <c r="AN13" s="5">
        <v>12.600000000000001</v>
      </c>
      <c r="AO13" s="5">
        <v>15.200000000000003</v>
      </c>
      <c r="AP13" s="5">
        <v>14.099999999999994</v>
      </c>
      <c r="AQ13" s="5">
        <v>14.099999999999994</v>
      </c>
      <c r="AR13" s="5">
        <v>15.999999999999993</v>
      </c>
      <c r="AS13" s="5">
        <v>15.900000000000006</v>
      </c>
      <c r="AT13" s="5">
        <v>15.899999999999991</v>
      </c>
      <c r="AU13" s="5">
        <v>17.999999999999993</v>
      </c>
      <c r="AV13" s="5">
        <v>14.5</v>
      </c>
      <c r="AW13" s="5">
        <v>12.900000000000006</v>
      </c>
      <c r="AX13" s="5">
        <v>12.600000000000009</v>
      </c>
      <c r="AY13" s="5">
        <v>7.7000000000000028</v>
      </c>
      <c r="AZ13" s="5">
        <v>9.5</v>
      </c>
      <c r="BA13" s="5">
        <v>12.400000000000006</v>
      </c>
      <c r="BB13" s="5">
        <v>9.2999999999999972</v>
      </c>
      <c r="BC13" s="11">
        <v>13</v>
      </c>
    </row>
    <row r="14" spans="1:55" x14ac:dyDescent="0.25">
      <c r="A14" s="53">
        <v>38490064</v>
      </c>
      <c r="B14">
        <v>14</v>
      </c>
      <c r="C14">
        <v>38490053</v>
      </c>
      <c r="D14">
        <v>3</v>
      </c>
      <c r="F14">
        <v>40.799999999999997</v>
      </c>
      <c r="G14">
        <v>29.4</v>
      </c>
      <c r="H14">
        <v>27.7</v>
      </c>
      <c r="I14">
        <v>48.1</v>
      </c>
      <c r="J14">
        <v>41.7</v>
      </c>
      <c r="K14">
        <v>51.1</v>
      </c>
      <c r="L14">
        <v>47</v>
      </c>
      <c r="M14">
        <v>52.5</v>
      </c>
      <c r="N14">
        <v>54.5</v>
      </c>
      <c r="O14">
        <v>58.5</v>
      </c>
      <c r="P14">
        <v>57.6</v>
      </c>
      <c r="Q14">
        <v>61</v>
      </c>
      <c r="R14">
        <v>62.2</v>
      </c>
      <c r="S14">
        <v>63.6</v>
      </c>
      <c r="T14">
        <v>65.400000000000006</v>
      </c>
      <c r="U14">
        <v>68.599999999999994</v>
      </c>
      <c r="V14">
        <v>68.099999999999994</v>
      </c>
      <c r="W14">
        <v>71.3</v>
      </c>
      <c r="X14">
        <v>70.2</v>
      </c>
      <c r="Y14">
        <v>72.3</v>
      </c>
      <c r="Z14">
        <v>73.2</v>
      </c>
      <c r="AA14" s="10">
        <v>62</v>
      </c>
      <c r="AB14" s="10">
        <v>73</v>
      </c>
      <c r="AC14">
        <v>7.5</v>
      </c>
      <c r="AD14">
        <v>245</v>
      </c>
      <c r="AE14">
        <v>7.0000000000000001E-3</v>
      </c>
      <c r="AH14" s="5">
        <v>-1.3999999999999986</v>
      </c>
      <c r="AI14" s="5">
        <v>5.3999999999999986</v>
      </c>
      <c r="AJ14" s="5">
        <v>7.1999999999999993</v>
      </c>
      <c r="AK14" s="5">
        <v>4</v>
      </c>
      <c r="AL14" s="5">
        <v>6</v>
      </c>
      <c r="AM14" s="5">
        <v>4.5</v>
      </c>
      <c r="AN14" s="5">
        <v>9.5</v>
      </c>
      <c r="AO14" s="5">
        <v>12.799999999999997</v>
      </c>
      <c r="AP14" s="5">
        <v>12.700000000000003</v>
      </c>
      <c r="AQ14" s="5">
        <v>13.099999999999994</v>
      </c>
      <c r="AR14" s="5">
        <v>15.100000000000001</v>
      </c>
      <c r="AS14" s="5">
        <v>14.900000000000006</v>
      </c>
      <c r="AT14" s="5">
        <v>15.399999999999991</v>
      </c>
      <c r="AU14" s="5">
        <v>15.699999999999996</v>
      </c>
      <c r="AV14" s="5">
        <v>9</v>
      </c>
      <c r="AW14" s="5">
        <v>10</v>
      </c>
      <c r="AX14" s="5">
        <v>11</v>
      </c>
      <c r="AY14" s="5">
        <v>9.7000000000000028</v>
      </c>
      <c r="AZ14" s="5">
        <v>13.799999999999997</v>
      </c>
      <c r="BA14" s="5">
        <v>12.100000000000009</v>
      </c>
      <c r="BB14" s="5">
        <v>9.2999999999999972</v>
      </c>
      <c r="BC14" s="11">
        <v>11</v>
      </c>
    </row>
    <row r="15" spans="1:55" x14ac:dyDescent="0.25">
      <c r="A15" s="53">
        <v>38490065</v>
      </c>
      <c r="B15">
        <v>15</v>
      </c>
      <c r="C15">
        <v>38490053</v>
      </c>
      <c r="D15">
        <v>3</v>
      </c>
      <c r="F15">
        <v>40.799999999999997</v>
      </c>
      <c r="G15">
        <v>29.4</v>
      </c>
      <c r="H15">
        <v>27.7</v>
      </c>
      <c r="I15">
        <v>48.1</v>
      </c>
      <c r="J15">
        <v>41.7</v>
      </c>
      <c r="K15">
        <v>51.1</v>
      </c>
      <c r="L15">
        <v>47</v>
      </c>
      <c r="M15">
        <v>52.5</v>
      </c>
      <c r="N15">
        <v>54.5</v>
      </c>
      <c r="O15">
        <v>58.5</v>
      </c>
      <c r="P15">
        <v>57.6</v>
      </c>
      <c r="Q15">
        <v>61</v>
      </c>
      <c r="R15">
        <v>62.2</v>
      </c>
      <c r="S15">
        <v>63.6</v>
      </c>
      <c r="T15">
        <v>65.400000000000006</v>
      </c>
      <c r="U15">
        <v>68.599999999999994</v>
      </c>
      <c r="V15">
        <v>68.099999999999994</v>
      </c>
      <c r="W15">
        <v>71.3</v>
      </c>
      <c r="X15">
        <v>70.2</v>
      </c>
      <c r="Y15">
        <v>72.3</v>
      </c>
      <c r="Z15">
        <v>73.2</v>
      </c>
      <c r="AA15" s="10">
        <v>62</v>
      </c>
      <c r="AB15" s="10">
        <v>74</v>
      </c>
      <c r="AC15">
        <v>7.5</v>
      </c>
      <c r="AD15">
        <v>245</v>
      </c>
      <c r="AE15">
        <v>7.0000000000000001E-3</v>
      </c>
      <c r="AH15" s="5">
        <v>-3.8999999999999986</v>
      </c>
      <c r="AI15" s="5">
        <v>11.399999999999999</v>
      </c>
      <c r="AJ15" s="5">
        <v>11.900000000000002</v>
      </c>
      <c r="AK15" s="5">
        <v>7.2999999999999972</v>
      </c>
      <c r="AL15" s="5">
        <v>5.2999999999999972</v>
      </c>
      <c r="AM15" s="5">
        <v>2.7999999999999972</v>
      </c>
      <c r="AN15" s="5">
        <v>12.100000000000001</v>
      </c>
      <c r="AO15" s="5">
        <v>14.5</v>
      </c>
      <c r="AP15" s="5">
        <v>14.799999999999997</v>
      </c>
      <c r="AQ15" s="5">
        <v>14.599999999999994</v>
      </c>
      <c r="AR15" s="5">
        <v>16.899999999999999</v>
      </c>
      <c r="AS15" s="5">
        <v>15.900000000000006</v>
      </c>
      <c r="AT15" s="5">
        <v>16.599999999999994</v>
      </c>
      <c r="AU15" s="5">
        <v>15.899999999999999</v>
      </c>
      <c r="AV15" s="5">
        <v>9.3999999999999915</v>
      </c>
      <c r="AW15" s="5">
        <v>10.300000000000011</v>
      </c>
      <c r="AX15" s="5">
        <v>11.800000000000011</v>
      </c>
      <c r="AY15" s="5">
        <v>10.400000000000006</v>
      </c>
      <c r="AZ15" s="5">
        <v>14.5</v>
      </c>
      <c r="BA15" s="5">
        <v>12.5</v>
      </c>
      <c r="BB15" s="5">
        <v>9</v>
      </c>
      <c r="BC15" s="11">
        <v>12</v>
      </c>
    </row>
    <row r="16" spans="1:55" x14ac:dyDescent="0.25">
      <c r="A16" s="53">
        <v>38490066</v>
      </c>
      <c r="B16">
        <v>16</v>
      </c>
      <c r="C16">
        <v>38490053</v>
      </c>
      <c r="D16">
        <v>3</v>
      </c>
      <c r="F16">
        <v>40.799999999999997</v>
      </c>
      <c r="G16">
        <v>29.4</v>
      </c>
      <c r="H16">
        <v>27.7</v>
      </c>
      <c r="I16">
        <v>48.1</v>
      </c>
      <c r="J16">
        <v>41.7</v>
      </c>
      <c r="K16">
        <v>51.1</v>
      </c>
      <c r="L16">
        <v>47</v>
      </c>
      <c r="M16">
        <v>52.5</v>
      </c>
      <c r="N16">
        <v>54.5</v>
      </c>
      <c r="O16">
        <v>58.5</v>
      </c>
      <c r="P16">
        <v>57.6</v>
      </c>
      <c r="Q16">
        <v>61</v>
      </c>
      <c r="R16">
        <v>62.2</v>
      </c>
      <c r="S16">
        <v>63.6</v>
      </c>
      <c r="T16">
        <v>65.400000000000006</v>
      </c>
      <c r="U16">
        <v>68.599999999999994</v>
      </c>
      <c r="V16">
        <v>68.099999999999994</v>
      </c>
      <c r="W16">
        <v>71.3</v>
      </c>
      <c r="X16">
        <v>70.2</v>
      </c>
      <c r="Y16">
        <v>72.3</v>
      </c>
      <c r="Z16">
        <v>73.2</v>
      </c>
      <c r="AA16" s="10">
        <v>62</v>
      </c>
      <c r="AB16" s="10">
        <v>75</v>
      </c>
      <c r="AC16">
        <v>7.5</v>
      </c>
      <c r="AD16">
        <v>245</v>
      </c>
      <c r="AE16">
        <v>0</v>
      </c>
      <c r="AH16" s="5">
        <v>-3.7999999999999972</v>
      </c>
      <c r="AI16" s="5">
        <v>13.5</v>
      </c>
      <c r="AJ16" s="5">
        <v>10.7</v>
      </c>
      <c r="AK16" s="5">
        <v>8.2999999999999972</v>
      </c>
      <c r="AL16" s="5">
        <v>7.2999999999999972</v>
      </c>
      <c r="AM16" s="5">
        <v>4.6999999999999957</v>
      </c>
      <c r="AN16" s="5">
        <v>12.799999999999997</v>
      </c>
      <c r="AO16" s="5">
        <v>15.599999999999994</v>
      </c>
      <c r="AP16" s="5">
        <v>14.900000000000006</v>
      </c>
      <c r="AQ16" s="5">
        <v>15.799999999999997</v>
      </c>
      <c r="AR16" s="5">
        <v>17.699999999999996</v>
      </c>
      <c r="AS16" s="5">
        <v>15.299999999999997</v>
      </c>
      <c r="AT16" s="5">
        <v>16.200000000000003</v>
      </c>
      <c r="AU16" s="5">
        <v>16.300000000000004</v>
      </c>
      <c r="AV16" s="5">
        <v>10.799999999999997</v>
      </c>
      <c r="AW16" s="5">
        <v>10.800000000000011</v>
      </c>
      <c r="AX16" s="5">
        <v>11.300000000000011</v>
      </c>
      <c r="AY16" s="5">
        <v>10.100000000000009</v>
      </c>
      <c r="AZ16" s="5">
        <v>14.200000000000003</v>
      </c>
      <c r="BA16" s="5">
        <v>12.5</v>
      </c>
      <c r="BB16" s="5">
        <v>8.8999999999999915</v>
      </c>
      <c r="BC16" s="11">
        <v>13</v>
      </c>
    </row>
    <row r="17" spans="1:55" x14ac:dyDescent="0.25">
      <c r="A17" s="53">
        <v>38490067</v>
      </c>
      <c r="B17">
        <v>17</v>
      </c>
      <c r="C17">
        <v>38490053</v>
      </c>
      <c r="D17">
        <v>3</v>
      </c>
      <c r="F17">
        <v>40.799999999999997</v>
      </c>
      <c r="G17">
        <v>29.4</v>
      </c>
      <c r="H17">
        <v>27.7</v>
      </c>
      <c r="I17">
        <v>48.1</v>
      </c>
      <c r="J17">
        <v>41.7</v>
      </c>
      <c r="K17">
        <v>51.1</v>
      </c>
      <c r="L17">
        <v>47</v>
      </c>
      <c r="M17">
        <v>52.5</v>
      </c>
      <c r="N17">
        <v>54.5</v>
      </c>
      <c r="O17">
        <v>58.5</v>
      </c>
      <c r="P17">
        <v>57.6</v>
      </c>
      <c r="Q17">
        <v>61</v>
      </c>
      <c r="R17">
        <v>62.2</v>
      </c>
      <c r="S17">
        <v>63.6</v>
      </c>
      <c r="T17">
        <v>65.400000000000006</v>
      </c>
      <c r="U17">
        <v>68.599999999999994</v>
      </c>
      <c r="V17">
        <v>68.099999999999994</v>
      </c>
      <c r="W17">
        <v>71.3</v>
      </c>
      <c r="X17">
        <v>70.2</v>
      </c>
      <c r="Y17">
        <v>72.3</v>
      </c>
      <c r="Z17">
        <v>73.2</v>
      </c>
      <c r="AA17" s="10">
        <v>62</v>
      </c>
      <c r="AB17" s="10">
        <v>73</v>
      </c>
      <c r="AC17">
        <v>7.5</v>
      </c>
      <c r="AD17">
        <v>245</v>
      </c>
      <c r="AE17">
        <v>0</v>
      </c>
      <c r="AH17" s="5">
        <v>-1.7999999999999972</v>
      </c>
      <c r="AI17" s="5">
        <v>7.3999999999999986</v>
      </c>
      <c r="AJ17" s="5">
        <v>6.0999999999999979</v>
      </c>
      <c r="AK17" s="5">
        <v>4.6999999999999957</v>
      </c>
      <c r="AL17" s="5">
        <v>6.1999999999999957</v>
      </c>
      <c r="AM17" s="5">
        <v>4.2999999999999972</v>
      </c>
      <c r="AN17" s="5">
        <v>10.600000000000001</v>
      </c>
      <c r="AO17" s="5">
        <v>13.5</v>
      </c>
      <c r="AP17" s="5">
        <v>13.400000000000006</v>
      </c>
      <c r="AQ17" s="5">
        <v>12.799999999999997</v>
      </c>
      <c r="AR17" s="5">
        <v>15.300000000000004</v>
      </c>
      <c r="AS17" s="5">
        <v>14.599999999999994</v>
      </c>
      <c r="AT17" s="5">
        <v>15.599999999999994</v>
      </c>
      <c r="AU17" s="5">
        <v>15.999999999999993</v>
      </c>
      <c r="AV17" s="5">
        <v>10</v>
      </c>
      <c r="AW17" s="5">
        <v>10.100000000000009</v>
      </c>
      <c r="AX17" s="5">
        <v>10.700000000000003</v>
      </c>
      <c r="AY17" s="5">
        <v>9.2999999999999972</v>
      </c>
      <c r="AZ17" s="5">
        <v>13.599999999999994</v>
      </c>
      <c r="BA17" s="5">
        <v>12</v>
      </c>
      <c r="BB17" s="5">
        <v>8.5999999999999943</v>
      </c>
      <c r="BC17" s="11">
        <v>11</v>
      </c>
    </row>
    <row r="18" spans="1:55" x14ac:dyDescent="0.25">
      <c r="A18" s="53">
        <v>38490068</v>
      </c>
      <c r="B18">
        <v>18</v>
      </c>
      <c r="C18">
        <v>38490053</v>
      </c>
      <c r="D18">
        <v>3</v>
      </c>
      <c r="F18">
        <v>40.799999999999997</v>
      </c>
      <c r="G18">
        <v>29.4</v>
      </c>
      <c r="H18">
        <v>27.7</v>
      </c>
      <c r="I18">
        <v>48.1</v>
      </c>
      <c r="J18">
        <v>41.7</v>
      </c>
      <c r="K18">
        <v>51.1</v>
      </c>
      <c r="L18">
        <v>47</v>
      </c>
      <c r="M18">
        <v>52.5</v>
      </c>
      <c r="N18">
        <v>54.5</v>
      </c>
      <c r="O18">
        <v>58.5</v>
      </c>
      <c r="P18">
        <v>57.6</v>
      </c>
      <c r="Q18">
        <v>61</v>
      </c>
      <c r="R18">
        <v>62.2</v>
      </c>
      <c r="S18">
        <v>63.6</v>
      </c>
      <c r="T18">
        <v>65.400000000000006</v>
      </c>
      <c r="U18">
        <v>68.599999999999994</v>
      </c>
      <c r="V18">
        <v>68.099999999999994</v>
      </c>
      <c r="W18">
        <v>71.3</v>
      </c>
      <c r="X18">
        <v>70.2</v>
      </c>
      <c r="Y18">
        <v>72.3</v>
      </c>
      <c r="Z18">
        <v>73.2</v>
      </c>
      <c r="AA18" s="10">
        <v>62</v>
      </c>
      <c r="AB18" s="10">
        <v>72</v>
      </c>
      <c r="AC18">
        <v>48</v>
      </c>
      <c r="AD18">
        <v>245</v>
      </c>
      <c r="AE18">
        <v>7.0000000000000001E-3</v>
      </c>
      <c r="AH18" s="5">
        <v>-3.0999999999999943</v>
      </c>
      <c r="AI18" s="5">
        <v>3.5</v>
      </c>
      <c r="AJ18" s="5">
        <v>4.6999999999999993</v>
      </c>
      <c r="AK18" s="5">
        <v>2.2999999999999972</v>
      </c>
      <c r="AL18" s="5">
        <v>6.0999999999999943</v>
      </c>
      <c r="AM18" s="5">
        <v>5.5</v>
      </c>
      <c r="AN18" s="5">
        <v>11.700000000000003</v>
      </c>
      <c r="AO18" s="5">
        <v>15.799999999999997</v>
      </c>
      <c r="AP18" s="5">
        <v>18</v>
      </c>
      <c r="AQ18" s="5">
        <v>15.599999999999994</v>
      </c>
      <c r="AR18" s="5">
        <v>16.499999999999993</v>
      </c>
      <c r="AS18" s="5">
        <v>16.400000000000006</v>
      </c>
      <c r="AT18" s="5">
        <v>13.299999999999997</v>
      </c>
      <c r="AU18" s="5">
        <v>10.899999999999999</v>
      </c>
      <c r="AV18" s="5">
        <v>7.7999999999999972</v>
      </c>
      <c r="AW18" s="5">
        <v>4.6000000000000085</v>
      </c>
      <c r="AX18" s="5">
        <v>7</v>
      </c>
      <c r="AY18" s="5">
        <v>3.1000000000000085</v>
      </c>
      <c r="AZ18" s="5">
        <v>6.3999999999999915</v>
      </c>
      <c r="BA18" s="5">
        <v>9.2999999999999972</v>
      </c>
      <c r="BB18" s="5">
        <v>9.3999999999999915</v>
      </c>
      <c r="BC18" s="11">
        <v>10</v>
      </c>
    </row>
    <row r="19" spans="1:55" x14ac:dyDescent="0.25">
      <c r="A19" s="53">
        <v>38490069</v>
      </c>
      <c r="B19">
        <v>19</v>
      </c>
      <c r="C19">
        <v>38490053</v>
      </c>
      <c r="D19">
        <v>3</v>
      </c>
      <c r="F19">
        <v>40.799999999999997</v>
      </c>
      <c r="G19">
        <v>29.4</v>
      </c>
      <c r="H19">
        <v>27.7</v>
      </c>
      <c r="I19">
        <v>48.1</v>
      </c>
      <c r="J19">
        <v>41.7</v>
      </c>
      <c r="K19">
        <v>51.1</v>
      </c>
      <c r="L19">
        <v>47</v>
      </c>
      <c r="M19">
        <v>52.5</v>
      </c>
      <c r="N19">
        <v>54.5</v>
      </c>
      <c r="O19">
        <v>58.5</v>
      </c>
      <c r="P19">
        <v>57.6</v>
      </c>
      <c r="Q19">
        <v>61</v>
      </c>
      <c r="R19">
        <v>62.2</v>
      </c>
      <c r="S19">
        <v>63.6</v>
      </c>
      <c r="T19">
        <v>65.400000000000006</v>
      </c>
      <c r="U19">
        <v>68.599999999999994</v>
      </c>
      <c r="V19">
        <v>68.099999999999994</v>
      </c>
      <c r="W19">
        <v>71.3</v>
      </c>
      <c r="X19">
        <v>70.2</v>
      </c>
      <c r="Y19">
        <v>72.3</v>
      </c>
      <c r="Z19">
        <v>73.2</v>
      </c>
      <c r="AA19" s="10">
        <v>62</v>
      </c>
      <c r="AB19" s="10">
        <v>73</v>
      </c>
      <c r="AC19">
        <v>48</v>
      </c>
      <c r="AD19">
        <v>245</v>
      </c>
      <c r="AE19">
        <v>7.0000000000000001E-3</v>
      </c>
      <c r="AH19" s="5">
        <v>-3.3999999999999986</v>
      </c>
      <c r="AI19" s="5">
        <v>5.2000000000000028</v>
      </c>
      <c r="AJ19" s="5">
        <v>3.4000000000000021</v>
      </c>
      <c r="AK19" s="5">
        <v>2.6999999999999957</v>
      </c>
      <c r="AL19" s="5">
        <v>6.5</v>
      </c>
      <c r="AM19" s="5">
        <v>7.7999999999999972</v>
      </c>
      <c r="AN19" s="5">
        <v>14.100000000000001</v>
      </c>
      <c r="AO19" s="5">
        <v>18.5</v>
      </c>
      <c r="AP19" s="5">
        <v>21</v>
      </c>
      <c r="AQ19" s="5">
        <v>16</v>
      </c>
      <c r="AR19" s="5">
        <v>18.100000000000001</v>
      </c>
      <c r="AS19" s="5">
        <v>17</v>
      </c>
      <c r="AT19" s="5">
        <v>14</v>
      </c>
      <c r="AU19" s="5">
        <v>11.800000000000004</v>
      </c>
      <c r="AV19" s="5">
        <v>8.2999999999999972</v>
      </c>
      <c r="AW19" s="5">
        <v>4.8000000000000114</v>
      </c>
      <c r="AX19" s="5">
        <v>7.5</v>
      </c>
      <c r="AY19" s="5">
        <v>4.1000000000000085</v>
      </c>
      <c r="AZ19" s="5">
        <v>7.2000000000000028</v>
      </c>
      <c r="BA19" s="5">
        <v>10</v>
      </c>
      <c r="BB19" s="5">
        <v>9.5</v>
      </c>
      <c r="BC19" s="11">
        <v>11</v>
      </c>
    </row>
    <row r="20" spans="1:55" x14ac:dyDescent="0.25">
      <c r="A20" s="53">
        <v>38490070</v>
      </c>
      <c r="B20">
        <v>20</v>
      </c>
      <c r="C20">
        <v>38490053</v>
      </c>
      <c r="D20">
        <v>3</v>
      </c>
      <c r="F20">
        <v>40.799999999999997</v>
      </c>
      <c r="G20">
        <v>29.4</v>
      </c>
      <c r="H20">
        <v>27.7</v>
      </c>
      <c r="I20">
        <v>48.1</v>
      </c>
      <c r="J20">
        <v>41.7</v>
      </c>
      <c r="K20">
        <v>51.1</v>
      </c>
      <c r="L20">
        <v>47</v>
      </c>
      <c r="M20">
        <v>52.5</v>
      </c>
      <c r="N20">
        <v>54.5</v>
      </c>
      <c r="O20">
        <v>58.5</v>
      </c>
      <c r="P20">
        <v>57.6</v>
      </c>
      <c r="Q20">
        <v>61</v>
      </c>
      <c r="R20">
        <v>62.2</v>
      </c>
      <c r="S20">
        <v>63.6</v>
      </c>
      <c r="T20">
        <v>65.400000000000006</v>
      </c>
      <c r="U20">
        <v>68.599999999999994</v>
      </c>
      <c r="V20">
        <v>68.099999999999994</v>
      </c>
      <c r="W20">
        <v>71.3</v>
      </c>
      <c r="X20">
        <v>70.2</v>
      </c>
      <c r="Y20">
        <v>72.3</v>
      </c>
      <c r="Z20">
        <v>73.2</v>
      </c>
      <c r="AA20" s="10">
        <v>62</v>
      </c>
      <c r="AB20" s="10">
        <v>77</v>
      </c>
      <c r="AC20">
        <v>48</v>
      </c>
      <c r="AD20">
        <v>245</v>
      </c>
      <c r="AE20">
        <v>0</v>
      </c>
      <c r="AH20" s="5">
        <v>4.4000000000000057</v>
      </c>
      <c r="AI20" s="5">
        <v>14.600000000000001</v>
      </c>
      <c r="AJ20" s="5">
        <v>11.500000000000004</v>
      </c>
      <c r="AK20" s="5">
        <v>11.100000000000001</v>
      </c>
      <c r="AL20" s="5">
        <v>14.099999999999994</v>
      </c>
      <c r="AM20" s="5">
        <v>15.199999999999996</v>
      </c>
      <c r="AN20" s="5">
        <v>18.5</v>
      </c>
      <c r="AO20" s="5">
        <v>19.099999999999994</v>
      </c>
      <c r="AP20" s="5">
        <v>20.099999999999994</v>
      </c>
      <c r="AQ20" s="5">
        <v>16.099999999999994</v>
      </c>
      <c r="AR20" s="5">
        <v>17.199999999999996</v>
      </c>
      <c r="AS20" s="5">
        <v>18</v>
      </c>
      <c r="AT20" s="5">
        <v>19</v>
      </c>
      <c r="AU20" s="5">
        <v>12.999999999999993</v>
      </c>
      <c r="AV20" s="5">
        <v>12</v>
      </c>
      <c r="AW20" s="5">
        <v>6.9000000000000057</v>
      </c>
      <c r="AX20" s="5">
        <v>11</v>
      </c>
      <c r="AY20" s="5">
        <v>8.6000000000000085</v>
      </c>
      <c r="AZ20" s="5">
        <v>12.399999999999991</v>
      </c>
      <c r="BA20" s="5">
        <v>15.100000000000009</v>
      </c>
      <c r="BB20" s="5">
        <v>10.599999999999994</v>
      </c>
      <c r="BC20" s="11">
        <v>15</v>
      </c>
    </row>
    <row r="21" spans="1:55" x14ac:dyDescent="0.25">
      <c r="A21" s="53">
        <v>38490071</v>
      </c>
      <c r="B21">
        <v>21</v>
      </c>
      <c r="C21">
        <v>38490053</v>
      </c>
      <c r="D21">
        <v>3</v>
      </c>
      <c r="F21">
        <v>40.799999999999997</v>
      </c>
      <c r="G21">
        <v>29.4</v>
      </c>
      <c r="H21">
        <v>27.7</v>
      </c>
      <c r="I21">
        <v>48.1</v>
      </c>
      <c r="J21">
        <v>41.7</v>
      </c>
      <c r="K21">
        <v>51.1</v>
      </c>
      <c r="L21">
        <v>47</v>
      </c>
      <c r="M21">
        <v>52.5</v>
      </c>
      <c r="N21">
        <v>54.5</v>
      </c>
      <c r="O21">
        <v>58.5</v>
      </c>
      <c r="P21">
        <v>57.6</v>
      </c>
      <c r="Q21">
        <v>61</v>
      </c>
      <c r="R21">
        <v>62.2</v>
      </c>
      <c r="S21">
        <v>63.6</v>
      </c>
      <c r="T21">
        <v>65.400000000000006</v>
      </c>
      <c r="U21">
        <v>68.599999999999994</v>
      </c>
      <c r="V21">
        <v>68.099999999999994</v>
      </c>
      <c r="W21">
        <v>71.3</v>
      </c>
      <c r="X21">
        <v>70.2</v>
      </c>
      <c r="Y21">
        <v>72.3</v>
      </c>
      <c r="Z21">
        <v>73.2</v>
      </c>
      <c r="AA21" s="10">
        <v>62</v>
      </c>
      <c r="AB21" s="10">
        <v>75</v>
      </c>
      <c r="AC21">
        <v>48</v>
      </c>
      <c r="AD21">
        <v>245</v>
      </c>
      <c r="AE21">
        <v>0</v>
      </c>
      <c r="AH21" s="5">
        <v>-1.0999999999999943</v>
      </c>
      <c r="AI21" s="5">
        <v>10.200000000000003</v>
      </c>
      <c r="AJ21" s="5">
        <v>7.8000000000000007</v>
      </c>
      <c r="AK21" s="5">
        <v>6.8999999999999986</v>
      </c>
      <c r="AL21" s="5">
        <v>11.399999999999999</v>
      </c>
      <c r="AM21" s="5">
        <v>11.899999999999999</v>
      </c>
      <c r="AN21" s="5">
        <v>16.200000000000003</v>
      </c>
      <c r="AO21" s="5">
        <v>17.099999999999994</v>
      </c>
      <c r="AP21" s="5">
        <v>17.200000000000003</v>
      </c>
      <c r="AQ21" s="5">
        <v>15.400000000000006</v>
      </c>
      <c r="AR21" s="5">
        <v>16.399999999999999</v>
      </c>
      <c r="AS21" s="5">
        <v>16.5</v>
      </c>
      <c r="AT21" s="5">
        <v>15.799999999999997</v>
      </c>
      <c r="AU21" s="5">
        <v>11.999999999999993</v>
      </c>
      <c r="AV21" s="5">
        <v>10.5</v>
      </c>
      <c r="AW21" s="5">
        <v>6.3000000000000114</v>
      </c>
      <c r="AX21" s="5">
        <v>9.3000000000000114</v>
      </c>
      <c r="AY21" s="5">
        <v>5.9000000000000057</v>
      </c>
      <c r="AZ21" s="5">
        <v>10</v>
      </c>
      <c r="BA21" s="5">
        <v>12.900000000000006</v>
      </c>
      <c r="BB21" s="5">
        <v>9.3999999999999915</v>
      </c>
      <c r="BC21" s="11">
        <v>13</v>
      </c>
    </row>
    <row r="22" spans="1:55" x14ac:dyDescent="0.25">
      <c r="A22" s="2">
        <v>38490031</v>
      </c>
      <c r="B22">
        <v>24</v>
      </c>
      <c r="C22">
        <v>38490029</v>
      </c>
      <c r="D22">
        <v>23</v>
      </c>
      <c r="F22">
        <v>45.9</v>
      </c>
      <c r="G22">
        <v>37.6</v>
      </c>
      <c r="H22">
        <v>39</v>
      </c>
      <c r="I22">
        <v>50.2</v>
      </c>
      <c r="J22">
        <v>47.1</v>
      </c>
      <c r="K22">
        <v>49.7</v>
      </c>
      <c r="L22">
        <v>48.4</v>
      </c>
      <c r="M22">
        <v>52.2</v>
      </c>
      <c r="N22">
        <v>54.8</v>
      </c>
      <c r="O22">
        <v>58.4</v>
      </c>
      <c r="P22">
        <v>58.7</v>
      </c>
      <c r="Q22">
        <v>62.8</v>
      </c>
      <c r="R22">
        <v>62.6</v>
      </c>
      <c r="S22">
        <v>64.8</v>
      </c>
      <c r="T22">
        <v>66.2</v>
      </c>
      <c r="U22">
        <v>69.2</v>
      </c>
      <c r="V22">
        <v>70.2</v>
      </c>
      <c r="W22">
        <v>71.2</v>
      </c>
      <c r="X22">
        <v>73.5</v>
      </c>
      <c r="Y22">
        <v>77</v>
      </c>
      <c r="Z22">
        <v>79.099999999999994</v>
      </c>
      <c r="AA22" s="10">
        <v>63</v>
      </c>
      <c r="AB22" s="10">
        <v>70</v>
      </c>
      <c r="AC22">
        <v>3.4</v>
      </c>
      <c r="AD22">
        <v>215</v>
      </c>
      <c r="AE22">
        <v>0</v>
      </c>
      <c r="AH22" s="5">
        <v>-9.6000000000000014</v>
      </c>
      <c r="AI22" s="5">
        <v>-13.100000000000001</v>
      </c>
      <c r="AJ22" s="5">
        <v>-9.6000000000000014</v>
      </c>
      <c r="AK22" s="5">
        <v>-4.5</v>
      </c>
      <c r="AL22" s="5">
        <v>3.1000000000000014</v>
      </c>
      <c r="AM22" s="5">
        <v>3</v>
      </c>
      <c r="AN22" s="5">
        <v>8.6000000000000014</v>
      </c>
      <c r="AO22" s="5">
        <v>12</v>
      </c>
      <c r="AP22" s="5">
        <v>11</v>
      </c>
      <c r="AQ22" s="5">
        <v>11.500000000000007</v>
      </c>
      <c r="AR22" s="5">
        <v>10</v>
      </c>
      <c r="AS22" s="5">
        <v>5.6000000000000085</v>
      </c>
      <c r="AT22" s="5">
        <v>7.3999999999999986</v>
      </c>
      <c r="AU22" s="5">
        <v>7.5</v>
      </c>
      <c r="AV22" s="5">
        <v>8.5999999999999943</v>
      </c>
      <c r="AW22" s="5">
        <v>6.2000000000000028</v>
      </c>
      <c r="AX22" s="5">
        <v>5.7999999999999972</v>
      </c>
      <c r="AY22" s="5">
        <v>5.7999999999999972</v>
      </c>
      <c r="AZ22" s="5">
        <v>5.2000000000000028</v>
      </c>
      <c r="BA22" s="5">
        <v>4.2000000000000028</v>
      </c>
      <c r="BB22" s="5">
        <v>5.4000000000000057</v>
      </c>
      <c r="BC22" s="11">
        <v>7</v>
      </c>
    </row>
    <row r="23" spans="1:55" x14ac:dyDescent="0.25">
      <c r="A23" s="2">
        <v>38490032</v>
      </c>
      <c r="B23">
        <v>25</v>
      </c>
      <c r="C23">
        <v>38490029</v>
      </c>
      <c r="D23">
        <v>23</v>
      </c>
      <c r="F23">
        <v>45.9</v>
      </c>
      <c r="G23">
        <v>37.6</v>
      </c>
      <c r="H23">
        <v>39</v>
      </c>
      <c r="I23">
        <v>50.2</v>
      </c>
      <c r="J23">
        <v>47.1</v>
      </c>
      <c r="K23">
        <v>49.7</v>
      </c>
      <c r="L23">
        <v>48.4</v>
      </c>
      <c r="M23">
        <v>52.2</v>
      </c>
      <c r="N23">
        <v>54.8</v>
      </c>
      <c r="O23">
        <v>58.4</v>
      </c>
      <c r="P23">
        <v>58.7</v>
      </c>
      <c r="Q23">
        <v>62.8</v>
      </c>
      <c r="R23">
        <v>62.6</v>
      </c>
      <c r="S23">
        <v>64.8</v>
      </c>
      <c r="T23">
        <v>66.2</v>
      </c>
      <c r="U23">
        <v>69.2</v>
      </c>
      <c r="V23">
        <v>70.2</v>
      </c>
      <c r="W23">
        <v>71.2</v>
      </c>
      <c r="X23">
        <v>73.5</v>
      </c>
      <c r="Y23">
        <v>77</v>
      </c>
      <c r="Z23">
        <v>79.099999999999994</v>
      </c>
      <c r="AA23" s="10">
        <v>63</v>
      </c>
      <c r="AB23" s="10">
        <v>71</v>
      </c>
      <c r="AC23">
        <v>3.4</v>
      </c>
      <c r="AD23">
        <v>215</v>
      </c>
      <c r="AE23">
        <v>0</v>
      </c>
      <c r="AH23" s="5">
        <v>-8.3999999999999986</v>
      </c>
      <c r="AI23" s="5">
        <v>-11.900000000000002</v>
      </c>
      <c r="AJ23" s="5">
        <v>-7.1000000000000014</v>
      </c>
      <c r="AK23" s="5">
        <v>-3.5</v>
      </c>
      <c r="AL23" s="5">
        <v>2.1000000000000014</v>
      </c>
      <c r="AM23" s="5">
        <v>5.0999999999999943</v>
      </c>
      <c r="AN23" s="5">
        <v>8.7000000000000028</v>
      </c>
      <c r="AO23" s="5">
        <v>12.599999999999994</v>
      </c>
      <c r="AP23" s="5">
        <v>10.700000000000003</v>
      </c>
      <c r="AQ23" s="5">
        <v>12.100000000000001</v>
      </c>
      <c r="AR23" s="5">
        <v>10.299999999999997</v>
      </c>
      <c r="AS23" s="5">
        <v>6.9000000000000057</v>
      </c>
      <c r="AT23" s="5">
        <v>8.4999999999999929</v>
      </c>
      <c r="AU23" s="5">
        <v>9.2000000000000028</v>
      </c>
      <c r="AV23" s="5">
        <v>9.2999999999999972</v>
      </c>
      <c r="AW23" s="5">
        <v>7.2999999999999972</v>
      </c>
      <c r="AX23" s="5">
        <v>7.2999999999999972</v>
      </c>
      <c r="AY23" s="5">
        <v>7.0999999999999943</v>
      </c>
      <c r="AZ23" s="5">
        <v>7.4000000000000057</v>
      </c>
      <c r="BA23" s="5">
        <v>7.2000000000000028</v>
      </c>
      <c r="BB23" s="5">
        <v>6.3000000000000114</v>
      </c>
      <c r="BC23" s="11">
        <v>8</v>
      </c>
    </row>
    <row r="24" spans="1:55" x14ac:dyDescent="0.25">
      <c r="A24" s="2">
        <v>38490033</v>
      </c>
      <c r="B24">
        <v>26</v>
      </c>
      <c r="C24">
        <v>38490029</v>
      </c>
      <c r="D24">
        <v>23</v>
      </c>
      <c r="F24">
        <v>45.9</v>
      </c>
      <c r="G24">
        <v>37.6</v>
      </c>
      <c r="H24">
        <v>39</v>
      </c>
      <c r="I24">
        <v>50.2</v>
      </c>
      <c r="J24">
        <v>47.1</v>
      </c>
      <c r="K24">
        <v>49.7</v>
      </c>
      <c r="L24">
        <v>48.4</v>
      </c>
      <c r="M24">
        <v>52.2</v>
      </c>
      <c r="N24">
        <v>54.8</v>
      </c>
      <c r="O24">
        <v>58.4</v>
      </c>
      <c r="P24">
        <v>58.7</v>
      </c>
      <c r="Q24">
        <v>62.8</v>
      </c>
      <c r="R24">
        <v>62.6</v>
      </c>
      <c r="S24">
        <v>64.8</v>
      </c>
      <c r="T24">
        <v>66.2</v>
      </c>
      <c r="U24">
        <v>69.2</v>
      </c>
      <c r="V24">
        <v>70.2</v>
      </c>
      <c r="W24">
        <v>71.2</v>
      </c>
      <c r="X24">
        <v>73.5</v>
      </c>
      <c r="Y24">
        <v>77</v>
      </c>
      <c r="Z24">
        <v>79.099999999999994</v>
      </c>
      <c r="AA24" s="10">
        <v>63</v>
      </c>
      <c r="AB24" s="10">
        <v>69</v>
      </c>
      <c r="AC24">
        <v>5.8</v>
      </c>
      <c r="AD24">
        <v>215</v>
      </c>
      <c r="AE24">
        <v>0</v>
      </c>
      <c r="AH24" s="5">
        <v>-7</v>
      </c>
      <c r="AI24" s="5">
        <v>-9.2000000000000028</v>
      </c>
      <c r="AJ24" s="5">
        <v>-11.600000000000001</v>
      </c>
      <c r="AK24" s="5">
        <v>-3.6000000000000014</v>
      </c>
      <c r="AL24" s="5">
        <v>3.8999999999999986</v>
      </c>
      <c r="AM24" s="5">
        <v>8.8999999999999986</v>
      </c>
      <c r="AN24" s="5">
        <v>7.5</v>
      </c>
      <c r="AO24" s="5">
        <v>11.799999999999997</v>
      </c>
      <c r="AP24" s="5">
        <v>9.9000000000000057</v>
      </c>
      <c r="AQ24" s="5">
        <v>7.6999999999999957</v>
      </c>
      <c r="AR24" s="5">
        <v>8.3999999999999915</v>
      </c>
      <c r="AS24" s="5">
        <v>7</v>
      </c>
      <c r="AT24" s="5">
        <v>9.3000000000000043</v>
      </c>
      <c r="AU24" s="5">
        <v>8.9000000000000057</v>
      </c>
      <c r="AV24" s="5">
        <v>5.0999999999999943</v>
      </c>
      <c r="AW24" s="5">
        <v>1</v>
      </c>
      <c r="AX24" s="5">
        <v>-0.5</v>
      </c>
      <c r="AY24" s="5">
        <v>-0.60000000000000853</v>
      </c>
      <c r="AZ24" s="5">
        <v>9.9999999999994316E-2</v>
      </c>
      <c r="BA24" s="5">
        <v>0.29999999999999716</v>
      </c>
      <c r="BB24" s="5">
        <v>3.5</v>
      </c>
      <c r="BC24" s="11">
        <v>6</v>
      </c>
    </row>
    <row r="25" spans="1:55" x14ac:dyDescent="0.25">
      <c r="A25" s="2">
        <v>38490034</v>
      </c>
      <c r="B25">
        <v>27</v>
      </c>
      <c r="C25">
        <v>38490029</v>
      </c>
      <c r="D25">
        <v>23</v>
      </c>
      <c r="F25">
        <v>45.9</v>
      </c>
      <c r="G25">
        <v>37.6</v>
      </c>
      <c r="H25">
        <v>39</v>
      </c>
      <c r="I25">
        <v>50.2</v>
      </c>
      <c r="J25">
        <v>47.1</v>
      </c>
      <c r="K25">
        <v>49.7</v>
      </c>
      <c r="L25">
        <v>48.4</v>
      </c>
      <c r="M25">
        <v>52.2</v>
      </c>
      <c r="N25">
        <v>54.8</v>
      </c>
      <c r="O25">
        <v>58.4</v>
      </c>
      <c r="P25">
        <v>58.7</v>
      </c>
      <c r="Q25">
        <v>62.8</v>
      </c>
      <c r="R25">
        <v>62.6</v>
      </c>
      <c r="S25">
        <v>64.8</v>
      </c>
      <c r="T25">
        <v>66.2</v>
      </c>
      <c r="U25">
        <v>69.2</v>
      </c>
      <c r="V25">
        <v>70.2</v>
      </c>
      <c r="W25">
        <v>71.2</v>
      </c>
      <c r="X25">
        <v>73.5</v>
      </c>
      <c r="Y25">
        <v>77</v>
      </c>
      <c r="Z25">
        <v>79.099999999999994</v>
      </c>
      <c r="AA25" s="10">
        <v>63</v>
      </c>
      <c r="AB25" s="10">
        <v>70</v>
      </c>
      <c r="AC25">
        <v>5.8</v>
      </c>
      <c r="AD25">
        <v>215</v>
      </c>
      <c r="AE25">
        <v>0</v>
      </c>
      <c r="AH25" s="5">
        <v>-7.3999999999999986</v>
      </c>
      <c r="AI25" s="5">
        <v>-9.7000000000000028</v>
      </c>
      <c r="AJ25" s="5">
        <v>-12.399999999999999</v>
      </c>
      <c r="AK25" s="5">
        <v>-1.3000000000000043</v>
      </c>
      <c r="AL25" s="5">
        <v>3.6000000000000014</v>
      </c>
      <c r="AM25" s="5">
        <v>7.7999999999999972</v>
      </c>
      <c r="AN25" s="5">
        <v>7</v>
      </c>
      <c r="AO25" s="5">
        <v>11.399999999999999</v>
      </c>
      <c r="AP25" s="5">
        <v>9.1000000000000014</v>
      </c>
      <c r="AQ25" s="5">
        <v>7.0000000000000071</v>
      </c>
      <c r="AR25" s="5">
        <v>8.0999999999999943</v>
      </c>
      <c r="AS25" s="5">
        <v>6.6000000000000085</v>
      </c>
      <c r="AT25" s="5">
        <v>8.8999999999999986</v>
      </c>
      <c r="AU25" s="5">
        <v>8.7000000000000028</v>
      </c>
      <c r="AV25" s="5">
        <v>5.3999999999999915</v>
      </c>
      <c r="AW25" s="5">
        <v>1.7999999999999972</v>
      </c>
      <c r="AX25" s="5">
        <v>0.59999999999999432</v>
      </c>
      <c r="AY25" s="5">
        <v>1.0999999999999943</v>
      </c>
      <c r="AZ25" s="5">
        <v>1.7999999999999972</v>
      </c>
      <c r="BA25" s="5">
        <v>3.4000000000000057</v>
      </c>
      <c r="BB25" s="5">
        <v>4.8000000000000114</v>
      </c>
      <c r="BC25" s="11">
        <v>7</v>
      </c>
    </row>
    <row r="26" spans="1:55" x14ac:dyDescent="0.25">
      <c r="A26" s="2">
        <v>38490035</v>
      </c>
      <c r="B26">
        <v>28</v>
      </c>
      <c r="C26">
        <v>38490029</v>
      </c>
      <c r="D26">
        <v>23</v>
      </c>
      <c r="F26">
        <v>45.9</v>
      </c>
      <c r="G26">
        <v>37.6</v>
      </c>
      <c r="H26">
        <v>39</v>
      </c>
      <c r="I26">
        <v>50.2</v>
      </c>
      <c r="J26">
        <v>47.1</v>
      </c>
      <c r="K26">
        <v>49.7</v>
      </c>
      <c r="L26">
        <v>48.4</v>
      </c>
      <c r="M26">
        <v>52.2</v>
      </c>
      <c r="N26">
        <v>54.8</v>
      </c>
      <c r="O26">
        <v>58.4</v>
      </c>
      <c r="P26">
        <v>58.7</v>
      </c>
      <c r="Q26">
        <v>62.8</v>
      </c>
      <c r="R26">
        <v>62.6</v>
      </c>
      <c r="S26">
        <v>64.8</v>
      </c>
      <c r="T26">
        <v>66.2</v>
      </c>
      <c r="U26">
        <v>69.2</v>
      </c>
      <c r="V26">
        <v>70.2</v>
      </c>
      <c r="W26">
        <v>71.2</v>
      </c>
      <c r="X26">
        <v>73.5</v>
      </c>
      <c r="Y26">
        <v>77</v>
      </c>
      <c r="Z26">
        <v>79.099999999999994</v>
      </c>
      <c r="AA26" s="10">
        <v>63</v>
      </c>
      <c r="AB26" s="10">
        <v>72</v>
      </c>
      <c r="AC26">
        <v>7.5</v>
      </c>
      <c r="AD26">
        <v>215</v>
      </c>
      <c r="AE26">
        <v>6.0000000000000001E-3</v>
      </c>
      <c r="AH26" s="5">
        <v>-7.1999999999999957</v>
      </c>
      <c r="AI26" s="5">
        <v>-8</v>
      </c>
      <c r="AJ26" s="5">
        <v>-9.8999999999999986</v>
      </c>
      <c r="AK26" s="5">
        <v>-2.5</v>
      </c>
      <c r="AL26" s="5">
        <v>-1.1000000000000014</v>
      </c>
      <c r="AM26" s="5">
        <v>5.3999999999999986</v>
      </c>
      <c r="AN26" s="5">
        <v>7.7000000000000028</v>
      </c>
      <c r="AO26" s="5">
        <v>14.099999999999994</v>
      </c>
      <c r="AP26" s="5">
        <v>11.799999999999997</v>
      </c>
      <c r="AQ26" s="5">
        <v>12.399999999999999</v>
      </c>
      <c r="AR26" s="5">
        <v>12.299999999999997</v>
      </c>
      <c r="AS26" s="5">
        <v>10.799999999999997</v>
      </c>
      <c r="AT26" s="5">
        <v>12.399999999999999</v>
      </c>
      <c r="AU26" s="5">
        <v>12</v>
      </c>
      <c r="AV26" s="5">
        <v>10.700000000000003</v>
      </c>
      <c r="AW26" s="5">
        <v>9.8999999999999915</v>
      </c>
      <c r="AX26" s="5">
        <v>10.599999999999994</v>
      </c>
      <c r="AY26" s="5">
        <v>12.399999999999991</v>
      </c>
      <c r="AZ26" s="5">
        <v>11.599999999999994</v>
      </c>
      <c r="BA26" s="5">
        <v>8.5999999999999943</v>
      </c>
      <c r="BB26" s="5">
        <v>8</v>
      </c>
      <c r="BC26" s="11">
        <v>9</v>
      </c>
    </row>
    <row r="27" spans="1:55" x14ac:dyDescent="0.25">
      <c r="A27" s="2">
        <v>38490036</v>
      </c>
      <c r="B27">
        <v>29</v>
      </c>
      <c r="C27">
        <v>38490029</v>
      </c>
      <c r="D27">
        <v>23</v>
      </c>
      <c r="F27">
        <v>45.9</v>
      </c>
      <c r="G27">
        <v>37.6</v>
      </c>
      <c r="H27">
        <v>39</v>
      </c>
      <c r="I27">
        <v>50.2</v>
      </c>
      <c r="J27">
        <v>47.1</v>
      </c>
      <c r="K27">
        <v>49.7</v>
      </c>
      <c r="L27">
        <v>48.4</v>
      </c>
      <c r="M27">
        <v>52.2</v>
      </c>
      <c r="N27">
        <v>54.8</v>
      </c>
      <c r="O27">
        <v>58.4</v>
      </c>
      <c r="P27">
        <v>58.7</v>
      </c>
      <c r="Q27">
        <v>62.8</v>
      </c>
      <c r="R27">
        <v>62.6</v>
      </c>
      <c r="S27">
        <v>64.8</v>
      </c>
      <c r="T27">
        <v>66.2</v>
      </c>
      <c r="U27">
        <v>69.2</v>
      </c>
      <c r="V27">
        <v>70.2</v>
      </c>
      <c r="W27">
        <v>71.2</v>
      </c>
      <c r="X27">
        <v>73.5</v>
      </c>
      <c r="Y27">
        <v>77</v>
      </c>
      <c r="Z27">
        <v>79.099999999999994</v>
      </c>
      <c r="AA27" s="10">
        <v>63</v>
      </c>
      <c r="AB27" s="10">
        <v>74</v>
      </c>
      <c r="AC27">
        <v>7.5</v>
      </c>
      <c r="AD27">
        <v>215</v>
      </c>
      <c r="AE27">
        <v>0</v>
      </c>
      <c r="AH27" s="5">
        <v>-7.6999999999999957</v>
      </c>
      <c r="AI27" s="5">
        <v>2.6999999999999957</v>
      </c>
      <c r="AJ27" s="5">
        <v>-1.2999999999999972</v>
      </c>
      <c r="AK27" s="5">
        <v>0.89999999999999858</v>
      </c>
      <c r="AL27" s="5">
        <v>1.5</v>
      </c>
      <c r="AM27" s="5">
        <v>8.5</v>
      </c>
      <c r="AN27" s="5">
        <v>9.8999999999999986</v>
      </c>
      <c r="AO27" s="5">
        <v>15.299999999999997</v>
      </c>
      <c r="AP27" s="5">
        <v>13.200000000000003</v>
      </c>
      <c r="AQ27" s="5">
        <v>12.500000000000007</v>
      </c>
      <c r="AR27" s="5">
        <v>12.299999999999997</v>
      </c>
      <c r="AS27" s="5">
        <v>10.799999999999997</v>
      </c>
      <c r="AT27" s="5">
        <v>12.999999999999993</v>
      </c>
      <c r="AU27" s="5">
        <v>13</v>
      </c>
      <c r="AV27" s="5">
        <v>12</v>
      </c>
      <c r="AW27" s="5">
        <v>11.799999999999997</v>
      </c>
      <c r="AX27" s="5">
        <v>12.299999999999997</v>
      </c>
      <c r="AY27" s="5">
        <v>13.200000000000003</v>
      </c>
      <c r="AZ27" s="5">
        <v>12.5</v>
      </c>
      <c r="BA27" s="5">
        <v>9.0999999999999943</v>
      </c>
      <c r="BB27" s="5">
        <v>8.3000000000000114</v>
      </c>
      <c r="BC27" s="11">
        <v>11</v>
      </c>
    </row>
    <row r="28" spans="1:55" x14ac:dyDescent="0.25">
      <c r="A28" s="2">
        <v>38490037</v>
      </c>
      <c r="B28">
        <v>30</v>
      </c>
      <c r="C28">
        <v>38490029</v>
      </c>
      <c r="D28">
        <v>23</v>
      </c>
      <c r="F28">
        <v>45.9</v>
      </c>
      <c r="G28">
        <v>37.6</v>
      </c>
      <c r="H28">
        <v>39</v>
      </c>
      <c r="I28">
        <v>50.2</v>
      </c>
      <c r="J28">
        <v>47.1</v>
      </c>
      <c r="K28">
        <v>49.7</v>
      </c>
      <c r="L28">
        <v>48.4</v>
      </c>
      <c r="M28">
        <v>52.2</v>
      </c>
      <c r="N28">
        <v>54.8</v>
      </c>
      <c r="O28">
        <v>58.4</v>
      </c>
      <c r="P28">
        <v>58.7</v>
      </c>
      <c r="Q28">
        <v>62.8</v>
      </c>
      <c r="R28">
        <v>62.6</v>
      </c>
      <c r="S28">
        <v>64.8</v>
      </c>
      <c r="T28">
        <v>66.2</v>
      </c>
      <c r="U28">
        <v>69.2</v>
      </c>
      <c r="V28">
        <v>70.2</v>
      </c>
      <c r="W28">
        <v>71.2</v>
      </c>
      <c r="X28">
        <v>73.5</v>
      </c>
      <c r="Y28">
        <v>77</v>
      </c>
      <c r="Z28">
        <v>79.099999999999994</v>
      </c>
      <c r="AA28" s="10">
        <v>63</v>
      </c>
      <c r="AB28" s="10">
        <v>73</v>
      </c>
      <c r="AC28">
        <v>7.5</v>
      </c>
      <c r="AD28">
        <v>215</v>
      </c>
      <c r="AE28">
        <v>0</v>
      </c>
      <c r="AH28" s="5">
        <v>-4.6999999999999957</v>
      </c>
      <c r="AI28" s="5">
        <v>-1.1000000000000014</v>
      </c>
      <c r="AJ28" s="5">
        <v>-4.2999999999999972</v>
      </c>
      <c r="AK28" s="5">
        <v>2.1999999999999957</v>
      </c>
      <c r="AL28" s="5">
        <v>-0.10000000000000142</v>
      </c>
      <c r="AM28" s="5">
        <v>8.0999999999999943</v>
      </c>
      <c r="AN28" s="5">
        <v>10.899999999999999</v>
      </c>
      <c r="AO28" s="5">
        <v>14.899999999999991</v>
      </c>
      <c r="AP28" s="5">
        <v>11.900000000000006</v>
      </c>
      <c r="AQ28" s="5">
        <v>12.699999999999996</v>
      </c>
      <c r="AR28" s="5">
        <v>12.099999999999994</v>
      </c>
      <c r="AS28" s="5">
        <v>10.900000000000006</v>
      </c>
      <c r="AT28" s="5">
        <v>11.899999999999999</v>
      </c>
      <c r="AU28" s="5">
        <v>11.100000000000009</v>
      </c>
      <c r="AV28" s="5">
        <v>11.200000000000003</v>
      </c>
      <c r="AW28" s="5">
        <v>11</v>
      </c>
      <c r="AX28" s="5">
        <v>10.799999999999997</v>
      </c>
      <c r="AY28" s="5">
        <v>12.399999999999991</v>
      </c>
      <c r="AZ28" s="5">
        <v>11.900000000000006</v>
      </c>
      <c r="BA28" s="5">
        <v>8.7999999999999972</v>
      </c>
      <c r="BB28" s="5">
        <v>8.2000000000000028</v>
      </c>
      <c r="BC28" s="11">
        <v>10</v>
      </c>
    </row>
    <row r="29" spans="1:55" x14ac:dyDescent="0.25">
      <c r="A29" s="2">
        <v>38490038</v>
      </c>
      <c r="B29">
        <v>31</v>
      </c>
      <c r="C29">
        <v>38490029</v>
      </c>
      <c r="D29">
        <v>23</v>
      </c>
      <c r="F29">
        <v>45.9</v>
      </c>
      <c r="G29">
        <v>37.6</v>
      </c>
      <c r="H29">
        <v>39</v>
      </c>
      <c r="I29">
        <v>50.2</v>
      </c>
      <c r="J29">
        <v>47.1</v>
      </c>
      <c r="K29">
        <v>49.7</v>
      </c>
      <c r="L29">
        <v>48.4</v>
      </c>
      <c r="M29">
        <v>52.2</v>
      </c>
      <c r="N29">
        <v>54.8</v>
      </c>
      <c r="O29">
        <v>58.4</v>
      </c>
      <c r="P29">
        <v>58.7</v>
      </c>
      <c r="Q29">
        <v>62.8</v>
      </c>
      <c r="R29">
        <v>62.6</v>
      </c>
      <c r="S29">
        <v>64.8</v>
      </c>
      <c r="T29">
        <v>66.2</v>
      </c>
      <c r="U29">
        <v>69.2</v>
      </c>
      <c r="V29">
        <v>70.2</v>
      </c>
      <c r="W29">
        <v>71.2</v>
      </c>
      <c r="X29">
        <v>73.5</v>
      </c>
      <c r="Y29">
        <v>77</v>
      </c>
      <c r="Z29">
        <v>79.099999999999994</v>
      </c>
      <c r="AA29" s="10">
        <v>63</v>
      </c>
      <c r="AB29" s="10">
        <v>72</v>
      </c>
      <c r="AC29">
        <v>7.5</v>
      </c>
      <c r="AD29">
        <v>215</v>
      </c>
      <c r="AE29">
        <v>0</v>
      </c>
      <c r="AH29" s="5">
        <v>-6.8999999999999986</v>
      </c>
      <c r="AI29" s="5">
        <v>-5.3000000000000043</v>
      </c>
      <c r="AJ29" s="5">
        <v>-8</v>
      </c>
      <c r="AK29" s="5">
        <v>-0.70000000000000284</v>
      </c>
      <c r="AL29" s="5">
        <v>-0.30000000000000426</v>
      </c>
      <c r="AM29" s="5">
        <v>6.1999999999999957</v>
      </c>
      <c r="AN29" s="5">
        <v>8.3999999999999986</v>
      </c>
      <c r="AO29" s="5">
        <v>14</v>
      </c>
      <c r="AP29" s="5">
        <v>11.200000000000003</v>
      </c>
      <c r="AQ29" s="5">
        <v>11.399999999999999</v>
      </c>
      <c r="AR29" s="5">
        <v>11.599999999999994</v>
      </c>
      <c r="AS29" s="5">
        <v>10.600000000000009</v>
      </c>
      <c r="AT29" s="5">
        <v>10.800000000000004</v>
      </c>
      <c r="AU29" s="5">
        <v>11.100000000000009</v>
      </c>
      <c r="AV29" s="5">
        <v>10.200000000000003</v>
      </c>
      <c r="AW29" s="5">
        <v>9.5</v>
      </c>
      <c r="AX29" s="5">
        <v>10</v>
      </c>
      <c r="AY29" s="5">
        <v>11.899999999999991</v>
      </c>
      <c r="AZ29" s="5">
        <v>11.5</v>
      </c>
      <c r="BA29" s="5">
        <v>8.7000000000000028</v>
      </c>
      <c r="BB29" s="5">
        <v>8.2000000000000028</v>
      </c>
      <c r="BC29" s="11">
        <v>9</v>
      </c>
    </row>
    <row r="30" spans="1:55" x14ac:dyDescent="0.25">
      <c r="A30" s="2">
        <v>38490039</v>
      </c>
      <c r="B30">
        <v>32</v>
      </c>
      <c r="C30">
        <v>38490029</v>
      </c>
      <c r="D30">
        <v>23</v>
      </c>
      <c r="F30">
        <v>45.9</v>
      </c>
      <c r="G30">
        <v>37.6</v>
      </c>
      <c r="H30">
        <v>39</v>
      </c>
      <c r="I30">
        <v>50.2</v>
      </c>
      <c r="J30">
        <v>47.1</v>
      </c>
      <c r="K30">
        <v>49.7</v>
      </c>
      <c r="L30">
        <v>48.4</v>
      </c>
      <c r="M30">
        <v>52.2</v>
      </c>
      <c r="N30">
        <v>54.8</v>
      </c>
      <c r="O30">
        <v>58.4</v>
      </c>
      <c r="P30">
        <v>58.7</v>
      </c>
      <c r="Q30">
        <v>62.8</v>
      </c>
      <c r="R30">
        <v>62.6</v>
      </c>
      <c r="S30">
        <v>64.8</v>
      </c>
      <c r="T30">
        <v>66.2</v>
      </c>
      <c r="U30">
        <v>69.2</v>
      </c>
      <c r="V30">
        <v>70.2</v>
      </c>
      <c r="W30">
        <v>71.2</v>
      </c>
      <c r="X30">
        <v>73.5</v>
      </c>
      <c r="Y30">
        <v>77</v>
      </c>
      <c r="Z30">
        <v>79.099999999999994</v>
      </c>
      <c r="AA30" s="10">
        <v>63</v>
      </c>
      <c r="AB30" s="10">
        <v>73</v>
      </c>
      <c r="AC30">
        <v>7.5</v>
      </c>
      <c r="AD30">
        <v>215</v>
      </c>
      <c r="AE30">
        <v>0</v>
      </c>
      <c r="AH30" s="5">
        <v>-6.2999999999999972</v>
      </c>
      <c r="AI30" s="5">
        <v>-5.6000000000000014</v>
      </c>
      <c r="AJ30" s="5">
        <v>-7</v>
      </c>
      <c r="AK30" s="5">
        <v>2.5</v>
      </c>
      <c r="AL30" s="5">
        <v>4.6999999999999957</v>
      </c>
      <c r="AM30" s="5">
        <v>7.6999999999999957</v>
      </c>
      <c r="AN30" s="5">
        <v>9.5</v>
      </c>
      <c r="AO30" s="5">
        <v>15.099999999999994</v>
      </c>
      <c r="AP30" s="5">
        <v>10.299999999999997</v>
      </c>
      <c r="AQ30" s="5">
        <v>9.8999999999999986</v>
      </c>
      <c r="AR30" s="5">
        <v>10.299999999999997</v>
      </c>
      <c r="AS30" s="5">
        <v>10.100000000000009</v>
      </c>
      <c r="AT30" s="5">
        <v>11.699999999999996</v>
      </c>
      <c r="AU30" s="5">
        <v>10.600000000000009</v>
      </c>
      <c r="AV30" s="5">
        <v>9</v>
      </c>
      <c r="AW30" s="5">
        <v>7.2999999999999972</v>
      </c>
      <c r="AX30" s="5">
        <v>7.7000000000000028</v>
      </c>
      <c r="AY30" s="5">
        <v>8.2000000000000028</v>
      </c>
      <c r="AZ30" s="5">
        <v>10.200000000000003</v>
      </c>
      <c r="BA30" s="5">
        <v>9.2000000000000028</v>
      </c>
      <c r="BB30" s="5">
        <v>9</v>
      </c>
      <c r="BC30" s="11">
        <v>10</v>
      </c>
    </row>
    <row r="31" spans="1:55" x14ac:dyDescent="0.25">
      <c r="A31" s="2">
        <v>38490041</v>
      </c>
      <c r="B31">
        <v>34</v>
      </c>
      <c r="C31">
        <v>38490029</v>
      </c>
      <c r="D31">
        <v>23</v>
      </c>
      <c r="F31">
        <v>45.9</v>
      </c>
      <c r="G31">
        <v>37.6</v>
      </c>
      <c r="H31">
        <v>39</v>
      </c>
      <c r="I31">
        <v>50.2</v>
      </c>
      <c r="J31">
        <v>47.1</v>
      </c>
      <c r="K31">
        <v>49.7</v>
      </c>
      <c r="L31">
        <v>48.4</v>
      </c>
      <c r="M31">
        <v>52.2</v>
      </c>
      <c r="N31">
        <v>54.8</v>
      </c>
      <c r="O31">
        <v>58.4</v>
      </c>
      <c r="P31">
        <v>58.7</v>
      </c>
      <c r="Q31">
        <v>62.8</v>
      </c>
      <c r="R31">
        <v>62.6</v>
      </c>
      <c r="S31">
        <v>64.8</v>
      </c>
      <c r="T31">
        <v>66.2</v>
      </c>
      <c r="U31">
        <v>69.2</v>
      </c>
      <c r="V31">
        <v>70.2</v>
      </c>
      <c r="W31">
        <v>71.2</v>
      </c>
      <c r="X31">
        <v>73.5</v>
      </c>
      <c r="Y31">
        <v>77</v>
      </c>
      <c r="Z31">
        <v>79.099999999999994</v>
      </c>
      <c r="AA31" s="10">
        <v>63</v>
      </c>
      <c r="AB31" s="10">
        <v>73</v>
      </c>
      <c r="AC31">
        <v>7.5</v>
      </c>
      <c r="AD31">
        <v>215</v>
      </c>
      <c r="AE31">
        <v>0</v>
      </c>
      <c r="AH31" s="5">
        <v>-8.1999999999999957</v>
      </c>
      <c r="AI31" s="5">
        <v>-3.3999999999999986</v>
      </c>
      <c r="AJ31" s="5">
        <v>-6.2999999999999972</v>
      </c>
      <c r="AK31" s="5">
        <v>2.5999999999999943</v>
      </c>
      <c r="AL31" s="5">
        <v>3.5</v>
      </c>
      <c r="AM31" s="5">
        <v>8.5999999999999943</v>
      </c>
      <c r="AN31" s="5">
        <v>10.100000000000001</v>
      </c>
      <c r="AO31" s="5">
        <v>13.200000000000003</v>
      </c>
      <c r="AP31" s="5">
        <v>10.700000000000003</v>
      </c>
      <c r="AQ31" s="5">
        <v>9.6999999999999957</v>
      </c>
      <c r="AR31" s="5">
        <v>10.399999999999991</v>
      </c>
      <c r="AS31" s="5">
        <v>10.100000000000009</v>
      </c>
      <c r="AT31" s="5">
        <v>11.300000000000004</v>
      </c>
      <c r="AU31" s="5">
        <v>12</v>
      </c>
      <c r="AV31" s="5">
        <v>11.5</v>
      </c>
      <c r="AW31" s="5">
        <v>10.799999999999997</v>
      </c>
      <c r="AX31" s="5">
        <v>11.399999999999991</v>
      </c>
      <c r="AY31" s="5">
        <v>12.899999999999991</v>
      </c>
      <c r="AZ31" s="5">
        <v>12.400000000000006</v>
      </c>
      <c r="BA31" s="5">
        <v>9.4000000000000057</v>
      </c>
      <c r="BB31" s="5">
        <v>9.2000000000000028</v>
      </c>
      <c r="BC31" s="11">
        <v>10</v>
      </c>
    </row>
    <row r="32" spans="1:55" x14ac:dyDescent="0.25">
      <c r="A32" s="2">
        <v>38490042</v>
      </c>
      <c r="B32">
        <v>35</v>
      </c>
      <c r="C32">
        <v>38490029</v>
      </c>
      <c r="D32">
        <v>23</v>
      </c>
      <c r="F32">
        <v>45.9</v>
      </c>
      <c r="G32">
        <v>37.6</v>
      </c>
      <c r="H32">
        <v>39</v>
      </c>
      <c r="I32">
        <v>50.2</v>
      </c>
      <c r="J32">
        <v>47.1</v>
      </c>
      <c r="K32">
        <v>49.7</v>
      </c>
      <c r="L32">
        <v>48.4</v>
      </c>
      <c r="M32">
        <v>52.2</v>
      </c>
      <c r="N32">
        <v>54.8</v>
      </c>
      <c r="O32">
        <v>58.4</v>
      </c>
      <c r="P32">
        <v>58.7</v>
      </c>
      <c r="Q32">
        <v>62.8</v>
      </c>
      <c r="R32">
        <v>62.6</v>
      </c>
      <c r="S32">
        <v>64.8</v>
      </c>
      <c r="T32">
        <v>66.2</v>
      </c>
      <c r="U32">
        <v>69.2</v>
      </c>
      <c r="V32">
        <v>70.2</v>
      </c>
      <c r="W32">
        <v>71.2</v>
      </c>
      <c r="X32">
        <v>73.5</v>
      </c>
      <c r="Y32">
        <v>77</v>
      </c>
      <c r="Z32">
        <v>79.099999999999994</v>
      </c>
      <c r="AA32" s="10">
        <v>63</v>
      </c>
      <c r="AB32" s="10">
        <v>73</v>
      </c>
      <c r="AC32">
        <v>7.5</v>
      </c>
      <c r="AD32">
        <v>215</v>
      </c>
      <c r="AE32">
        <v>0</v>
      </c>
      <c r="AH32" s="5">
        <v>-8.7999999999999972</v>
      </c>
      <c r="AI32" s="5">
        <v>3.1999999999999957</v>
      </c>
      <c r="AJ32" s="5">
        <v>0.39999999999999858</v>
      </c>
      <c r="AK32" s="5">
        <v>4.8999999999999986</v>
      </c>
      <c r="AL32" s="5">
        <v>3.5</v>
      </c>
      <c r="AM32" s="5">
        <v>8.5999999999999943</v>
      </c>
      <c r="AN32" s="5">
        <v>9.3999999999999986</v>
      </c>
      <c r="AO32" s="5">
        <v>13.099999999999994</v>
      </c>
      <c r="AP32" s="5">
        <v>10.799999999999997</v>
      </c>
      <c r="AQ32" s="5">
        <v>10.000000000000007</v>
      </c>
      <c r="AR32" s="5">
        <v>10.299999999999997</v>
      </c>
      <c r="AS32" s="5">
        <v>10</v>
      </c>
      <c r="AT32" s="5">
        <v>10.999999999999993</v>
      </c>
      <c r="AU32" s="5">
        <v>11.600000000000009</v>
      </c>
      <c r="AV32" s="5">
        <v>11.599999999999994</v>
      </c>
      <c r="AW32" s="5">
        <v>11.299999999999997</v>
      </c>
      <c r="AX32" s="5">
        <v>11.799999999999997</v>
      </c>
      <c r="AY32" s="5">
        <v>13.5</v>
      </c>
      <c r="AZ32" s="5">
        <v>12.900000000000006</v>
      </c>
      <c r="BA32" s="5">
        <v>9.5999999999999943</v>
      </c>
      <c r="BB32" s="5">
        <v>8.9000000000000057</v>
      </c>
      <c r="BC32" s="11">
        <v>10</v>
      </c>
    </row>
    <row r="33" spans="1:55" x14ac:dyDescent="0.25">
      <c r="A33" s="2">
        <v>38490043</v>
      </c>
      <c r="B33">
        <v>36</v>
      </c>
      <c r="C33">
        <v>38490029</v>
      </c>
      <c r="D33">
        <v>23</v>
      </c>
      <c r="F33">
        <v>45.9</v>
      </c>
      <c r="G33">
        <v>37.6</v>
      </c>
      <c r="H33">
        <v>39</v>
      </c>
      <c r="I33">
        <v>50.2</v>
      </c>
      <c r="J33">
        <v>47.1</v>
      </c>
      <c r="K33">
        <v>49.7</v>
      </c>
      <c r="L33">
        <v>48.4</v>
      </c>
      <c r="M33">
        <v>52.2</v>
      </c>
      <c r="N33">
        <v>54.8</v>
      </c>
      <c r="O33">
        <v>58.4</v>
      </c>
      <c r="P33">
        <v>58.7</v>
      </c>
      <c r="Q33">
        <v>62.8</v>
      </c>
      <c r="R33">
        <v>62.6</v>
      </c>
      <c r="S33">
        <v>64.8</v>
      </c>
      <c r="T33">
        <v>66.2</v>
      </c>
      <c r="U33">
        <v>69.2</v>
      </c>
      <c r="V33">
        <v>70.2</v>
      </c>
      <c r="W33">
        <v>71.2</v>
      </c>
      <c r="X33">
        <v>73.5</v>
      </c>
      <c r="Y33">
        <v>77</v>
      </c>
      <c r="Z33">
        <v>79.099999999999994</v>
      </c>
      <c r="AA33" s="10">
        <v>63</v>
      </c>
      <c r="AB33" s="10">
        <v>73</v>
      </c>
      <c r="AC33">
        <v>7.5</v>
      </c>
      <c r="AD33">
        <v>215</v>
      </c>
      <c r="AE33">
        <v>0</v>
      </c>
      <c r="AH33" s="5">
        <v>-8.5</v>
      </c>
      <c r="AI33" s="5">
        <v>5.7999999999999972</v>
      </c>
      <c r="AJ33" s="5">
        <v>1.7000000000000028</v>
      </c>
      <c r="AK33" s="5">
        <v>6.7999999999999972</v>
      </c>
      <c r="AL33" s="5">
        <v>2.6999999999999957</v>
      </c>
      <c r="AM33" s="5">
        <v>8.8999999999999986</v>
      </c>
      <c r="AN33" s="5">
        <v>9.3999999999999986</v>
      </c>
      <c r="AO33" s="5">
        <v>12.200000000000003</v>
      </c>
      <c r="AP33" s="5">
        <v>10.5</v>
      </c>
      <c r="AQ33" s="5">
        <v>10.000000000000007</v>
      </c>
      <c r="AR33" s="5">
        <v>10.299999999999997</v>
      </c>
      <c r="AS33" s="5">
        <v>9.5</v>
      </c>
      <c r="AT33" s="5">
        <v>11.199999999999996</v>
      </c>
      <c r="AU33" s="5">
        <v>12.200000000000003</v>
      </c>
      <c r="AV33" s="5">
        <v>12.5</v>
      </c>
      <c r="AW33" s="5">
        <v>12.5</v>
      </c>
      <c r="AX33" s="5">
        <v>12.899999999999991</v>
      </c>
      <c r="AY33" s="5">
        <v>13.799999999999997</v>
      </c>
      <c r="AZ33" s="5">
        <v>12.900000000000006</v>
      </c>
      <c r="BA33" s="5">
        <v>9.7000000000000028</v>
      </c>
      <c r="BB33" s="5">
        <v>9</v>
      </c>
      <c r="BC33" s="11">
        <v>10</v>
      </c>
    </row>
    <row r="34" spans="1:55" x14ac:dyDescent="0.25">
      <c r="A34" s="2">
        <v>38490044</v>
      </c>
      <c r="B34">
        <v>37</v>
      </c>
      <c r="C34">
        <v>38490029</v>
      </c>
      <c r="D34">
        <v>23</v>
      </c>
      <c r="F34">
        <v>45.9</v>
      </c>
      <c r="G34">
        <v>37.6</v>
      </c>
      <c r="H34">
        <v>39</v>
      </c>
      <c r="I34">
        <v>50.2</v>
      </c>
      <c r="J34">
        <v>47.1</v>
      </c>
      <c r="K34">
        <v>49.7</v>
      </c>
      <c r="L34">
        <v>48.4</v>
      </c>
      <c r="M34">
        <v>52.2</v>
      </c>
      <c r="N34">
        <v>54.8</v>
      </c>
      <c r="O34">
        <v>58.4</v>
      </c>
      <c r="P34">
        <v>58.7</v>
      </c>
      <c r="Q34">
        <v>62.8</v>
      </c>
      <c r="R34">
        <v>62.6</v>
      </c>
      <c r="S34">
        <v>64.8</v>
      </c>
      <c r="T34">
        <v>66.2</v>
      </c>
      <c r="U34">
        <v>69.2</v>
      </c>
      <c r="V34">
        <v>70.2</v>
      </c>
      <c r="W34">
        <v>71.2</v>
      </c>
      <c r="X34">
        <v>73.5</v>
      </c>
      <c r="Y34">
        <v>77</v>
      </c>
      <c r="Z34">
        <v>79.099999999999994</v>
      </c>
      <c r="AA34" s="10">
        <v>63</v>
      </c>
      <c r="AB34" s="10">
        <v>72</v>
      </c>
      <c r="AC34">
        <v>7.5</v>
      </c>
      <c r="AD34">
        <v>215</v>
      </c>
      <c r="AE34">
        <v>0</v>
      </c>
      <c r="AH34" s="5">
        <v>-7.7999999999999972</v>
      </c>
      <c r="AI34" s="5">
        <v>-6.4000000000000021</v>
      </c>
      <c r="AJ34" s="5">
        <v>-6.6000000000000014</v>
      </c>
      <c r="AK34" s="5">
        <v>0.29999999999999716</v>
      </c>
      <c r="AL34" s="5">
        <v>5.3999999999999986</v>
      </c>
      <c r="AM34" s="5">
        <v>8.5</v>
      </c>
      <c r="AN34" s="5">
        <v>9.3999999999999986</v>
      </c>
      <c r="AO34" s="5">
        <v>11.699999999999996</v>
      </c>
      <c r="AP34" s="5">
        <v>9.6000000000000085</v>
      </c>
      <c r="AQ34" s="5">
        <v>9.3999999999999986</v>
      </c>
      <c r="AR34" s="5">
        <v>9.2999999999999972</v>
      </c>
      <c r="AS34" s="5">
        <v>9.6000000000000085</v>
      </c>
      <c r="AT34" s="5">
        <v>11.300000000000004</v>
      </c>
      <c r="AU34" s="5">
        <v>10.900000000000006</v>
      </c>
      <c r="AV34" s="5">
        <v>8.0999999999999943</v>
      </c>
      <c r="AW34" s="5">
        <v>7.8999999999999915</v>
      </c>
      <c r="AX34" s="5">
        <v>7.7000000000000028</v>
      </c>
      <c r="AY34" s="5">
        <v>8.0999999999999943</v>
      </c>
      <c r="AZ34" s="5">
        <v>10.299999999999997</v>
      </c>
      <c r="BA34" s="5">
        <v>9.2000000000000028</v>
      </c>
      <c r="BB34" s="5">
        <v>8.5</v>
      </c>
      <c r="BC34" s="11">
        <v>9</v>
      </c>
    </row>
    <row r="35" spans="1:55" x14ac:dyDescent="0.25">
      <c r="A35" s="2">
        <v>38490045</v>
      </c>
      <c r="B35">
        <v>38</v>
      </c>
      <c r="C35">
        <v>38490029</v>
      </c>
      <c r="D35">
        <v>23</v>
      </c>
      <c r="F35">
        <v>45.9</v>
      </c>
      <c r="G35">
        <v>37.6</v>
      </c>
      <c r="H35">
        <v>39</v>
      </c>
      <c r="I35">
        <v>50.2</v>
      </c>
      <c r="J35">
        <v>47.1</v>
      </c>
      <c r="K35">
        <v>49.7</v>
      </c>
      <c r="L35">
        <v>48.4</v>
      </c>
      <c r="M35">
        <v>52.2</v>
      </c>
      <c r="N35">
        <v>54.8</v>
      </c>
      <c r="O35">
        <v>58.4</v>
      </c>
      <c r="P35">
        <v>58.7</v>
      </c>
      <c r="Q35">
        <v>62.8</v>
      </c>
      <c r="R35">
        <v>62.6</v>
      </c>
      <c r="S35">
        <v>64.8</v>
      </c>
      <c r="T35">
        <v>66.2</v>
      </c>
      <c r="U35">
        <v>69.2</v>
      </c>
      <c r="V35">
        <v>70.2</v>
      </c>
      <c r="W35">
        <v>71.2</v>
      </c>
      <c r="X35">
        <v>73.5</v>
      </c>
      <c r="Y35">
        <v>77</v>
      </c>
      <c r="Z35">
        <v>79.099999999999994</v>
      </c>
      <c r="AA35" s="10">
        <v>63</v>
      </c>
      <c r="AB35" s="10">
        <v>72</v>
      </c>
      <c r="AC35">
        <v>7.5</v>
      </c>
      <c r="AD35">
        <v>215</v>
      </c>
      <c r="AE35">
        <v>6.0000000000000001E-3</v>
      </c>
      <c r="AH35" s="5">
        <v>-5.6000000000000014</v>
      </c>
      <c r="AI35" s="5">
        <v>-7.5</v>
      </c>
      <c r="AJ35" s="5">
        <v>-10.399999999999999</v>
      </c>
      <c r="AK35" s="5">
        <v>-4.8000000000000043</v>
      </c>
      <c r="AL35" s="5">
        <v>1.1999999999999957</v>
      </c>
      <c r="AM35" s="5">
        <v>5.7999999999999972</v>
      </c>
      <c r="AN35" s="5">
        <v>8.5</v>
      </c>
      <c r="AO35" s="5">
        <v>11.299999999999997</v>
      </c>
      <c r="AP35" s="5">
        <v>12.200000000000003</v>
      </c>
      <c r="AQ35" s="5">
        <v>11.899999999999999</v>
      </c>
      <c r="AR35" s="5">
        <v>11.599999999999994</v>
      </c>
      <c r="AS35" s="5">
        <v>10.799999999999997</v>
      </c>
      <c r="AT35" s="5">
        <v>12.600000000000001</v>
      </c>
      <c r="AU35" s="5">
        <v>11.600000000000009</v>
      </c>
      <c r="AV35" s="5">
        <v>10</v>
      </c>
      <c r="AW35" s="5">
        <v>9.0999999999999943</v>
      </c>
      <c r="AX35" s="5">
        <v>8.3999999999999915</v>
      </c>
      <c r="AY35" s="5">
        <v>8.3999999999999915</v>
      </c>
      <c r="AZ35" s="5">
        <v>9.4000000000000057</v>
      </c>
      <c r="BA35" s="5">
        <v>6.2999999999999972</v>
      </c>
      <c r="BB35" s="5">
        <v>5.8000000000000114</v>
      </c>
      <c r="BC35" s="11">
        <v>9</v>
      </c>
    </row>
    <row r="36" spans="1:55" x14ac:dyDescent="0.25">
      <c r="A36" s="2">
        <v>38490046</v>
      </c>
      <c r="B36">
        <v>39</v>
      </c>
      <c r="C36">
        <v>38490029</v>
      </c>
      <c r="D36">
        <v>23</v>
      </c>
      <c r="F36">
        <v>45.9</v>
      </c>
      <c r="G36">
        <v>37.6</v>
      </c>
      <c r="H36">
        <v>39</v>
      </c>
      <c r="I36">
        <v>50.2</v>
      </c>
      <c r="J36">
        <v>47.1</v>
      </c>
      <c r="K36">
        <v>49.7</v>
      </c>
      <c r="L36">
        <v>48.4</v>
      </c>
      <c r="M36">
        <v>52.2</v>
      </c>
      <c r="N36">
        <v>54.8</v>
      </c>
      <c r="O36">
        <v>58.4</v>
      </c>
      <c r="P36">
        <v>58.7</v>
      </c>
      <c r="Q36">
        <v>62.8</v>
      </c>
      <c r="R36">
        <v>62.6</v>
      </c>
      <c r="S36">
        <v>64.8</v>
      </c>
      <c r="T36">
        <v>66.2</v>
      </c>
      <c r="U36">
        <v>69.2</v>
      </c>
      <c r="V36">
        <v>70.2</v>
      </c>
      <c r="W36">
        <v>71.2</v>
      </c>
      <c r="X36">
        <v>73.5</v>
      </c>
      <c r="Y36">
        <v>77</v>
      </c>
      <c r="Z36">
        <v>79.099999999999994</v>
      </c>
      <c r="AA36" s="10">
        <v>63</v>
      </c>
      <c r="AB36" s="10">
        <v>72</v>
      </c>
      <c r="AC36">
        <v>7.5</v>
      </c>
      <c r="AD36">
        <v>215</v>
      </c>
      <c r="AE36">
        <v>0</v>
      </c>
      <c r="AH36" s="5">
        <v>-7</v>
      </c>
      <c r="AI36" s="5">
        <v>2.3999999999999986</v>
      </c>
      <c r="AJ36" s="5">
        <v>-3</v>
      </c>
      <c r="AK36" s="5">
        <v>2.5999999999999943</v>
      </c>
      <c r="AL36" s="5">
        <v>-2.8999999999999986</v>
      </c>
      <c r="AM36" s="5">
        <v>5.8999999999999986</v>
      </c>
      <c r="AN36" s="5">
        <v>9.3999999999999986</v>
      </c>
      <c r="AO36" s="5">
        <v>10.799999999999997</v>
      </c>
      <c r="AP36" s="5">
        <v>11.600000000000009</v>
      </c>
      <c r="AQ36" s="5">
        <v>11.800000000000004</v>
      </c>
      <c r="AR36" s="5">
        <v>11.200000000000003</v>
      </c>
      <c r="AS36" s="5">
        <v>9.7999999999999972</v>
      </c>
      <c r="AT36" s="5">
        <v>11.999999999999993</v>
      </c>
      <c r="AU36" s="5">
        <v>12.299999999999997</v>
      </c>
      <c r="AV36" s="5">
        <v>10.5</v>
      </c>
      <c r="AW36" s="5">
        <v>9.5</v>
      </c>
      <c r="AX36" s="5">
        <v>8.7000000000000028</v>
      </c>
      <c r="AY36" s="5">
        <v>8.5999999999999943</v>
      </c>
      <c r="AZ36" s="5">
        <v>9.5999999999999943</v>
      </c>
      <c r="BA36" s="5">
        <v>8</v>
      </c>
      <c r="BB36" s="5">
        <v>7.5</v>
      </c>
      <c r="BC36" s="11">
        <v>9</v>
      </c>
    </row>
    <row r="37" spans="1:55" x14ac:dyDescent="0.25">
      <c r="A37" s="2">
        <v>38490047</v>
      </c>
      <c r="B37">
        <v>40</v>
      </c>
      <c r="C37">
        <v>38490029</v>
      </c>
      <c r="D37">
        <v>23</v>
      </c>
      <c r="F37">
        <v>45.9</v>
      </c>
      <c r="G37">
        <v>37.6</v>
      </c>
      <c r="H37">
        <v>39</v>
      </c>
      <c r="I37">
        <v>50.2</v>
      </c>
      <c r="J37">
        <v>47.1</v>
      </c>
      <c r="K37">
        <v>49.7</v>
      </c>
      <c r="L37">
        <v>48.4</v>
      </c>
      <c r="M37">
        <v>52.2</v>
      </c>
      <c r="N37">
        <v>54.8</v>
      </c>
      <c r="O37">
        <v>58.4</v>
      </c>
      <c r="P37">
        <v>58.7</v>
      </c>
      <c r="Q37">
        <v>62.8</v>
      </c>
      <c r="R37">
        <v>62.6</v>
      </c>
      <c r="S37">
        <v>64.8</v>
      </c>
      <c r="T37">
        <v>66.2</v>
      </c>
      <c r="U37">
        <v>69.2</v>
      </c>
      <c r="V37">
        <v>70.2</v>
      </c>
      <c r="W37">
        <v>71.2</v>
      </c>
      <c r="X37">
        <v>73.5</v>
      </c>
      <c r="Y37">
        <v>77</v>
      </c>
      <c r="Z37">
        <v>79.099999999999994</v>
      </c>
      <c r="AA37" s="10">
        <v>63</v>
      </c>
      <c r="AB37" s="10">
        <v>72</v>
      </c>
      <c r="AC37">
        <v>7.5</v>
      </c>
      <c r="AD37">
        <v>215</v>
      </c>
      <c r="AE37">
        <v>6.0000000000000001E-3</v>
      </c>
      <c r="AH37" s="5">
        <v>-5.2999999999999972</v>
      </c>
      <c r="AI37" s="5">
        <v>-5.2000000000000028</v>
      </c>
      <c r="AJ37" s="5">
        <v>-9</v>
      </c>
      <c r="AK37" s="5">
        <v>-2.5</v>
      </c>
      <c r="AL37" s="5">
        <v>-1.3999999999999986</v>
      </c>
      <c r="AM37" s="5">
        <v>4</v>
      </c>
      <c r="AN37" s="5">
        <v>8.7000000000000028</v>
      </c>
      <c r="AO37" s="5">
        <v>12.700000000000003</v>
      </c>
      <c r="AP37" s="5">
        <v>12</v>
      </c>
      <c r="AQ37" s="5">
        <v>12.300000000000004</v>
      </c>
      <c r="AR37" s="5">
        <v>12.299999999999997</v>
      </c>
      <c r="AS37" s="5">
        <v>10.100000000000009</v>
      </c>
      <c r="AT37" s="5">
        <v>11.899999999999999</v>
      </c>
      <c r="AU37" s="5">
        <v>11.900000000000006</v>
      </c>
      <c r="AV37" s="5">
        <v>9.7999999999999972</v>
      </c>
      <c r="AW37" s="5">
        <v>9</v>
      </c>
      <c r="AX37" s="5">
        <v>9.2000000000000028</v>
      </c>
      <c r="AY37" s="5">
        <v>9.3999999999999915</v>
      </c>
      <c r="AZ37" s="5">
        <v>10.400000000000006</v>
      </c>
      <c r="BA37" s="5">
        <v>7.7999999999999972</v>
      </c>
      <c r="BB37" s="5">
        <v>7.3000000000000114</v>
      </c>
      <c r="BC37" s="11">
        <v>9</v>
      </c>
    </row>
    <row r="38" spans="1:55" x14ac:dyDescent="0.25">
      <c r="A38" s="2">
        <v>38490048</v>
      </c>
      <c r="B38">
        <v>41</v>
      </c>
      <c r="C38">
        <v>38490029</v>
      </c>
      <c r="D38">
        <v>23</v>
      </c>
      <c r="F38">
        <v>45.9</v>
      </c>
      <c r="G38">
        <v>37.6</v>
      </c>
      <c r="H38">
        <v>39</v>
      </c>
      <c r="I38">
        <v>50.2</v>
      </c>
      <c r="J38">
        <v>47.1</v>
      </c>
      <c r="K38">
        <v>49.7</v>
      </c>
      <c r="L38">
        <v>48.4</v>
      </c>
      <c r="M38">
        <v>52.2</v>
      </c>
      <c r="N38">
        <v>54.8</v>
      </c>
      <c r="O38">
        <v>58.4</v>
      </c>
      <c r="P38">
        <v>58.7</v>
      </c>
      <c r="Q38">
        <v>62.8</v>
      </c>
      <c r="R38">
        <v>62.6</v>
      </c>
      <c r="S38">
        <v>64.8</v>
      </c>
      <c r="T38">
        <v>66.2</v>
      </c>
      <c r="U38">
        <v>69.2</v>
      </c>
      <c r="V38">
        <v>70.2</v>
      </c>
      <c r="W38">
        <v>71.2</v>
      </c>
      <c r="X38">
        <v>73.5</v>
      </c>
      <c r="Y38">
        <v>77</v>
      </c>
      <c r="Z38">
        <v>79.099999999999994</v>
      </c>
      <c r="AA38" s="10">
        <v>63</v>
      </c>
      <c r="AB38" s="10">
        <v>73</v>
      </c>
      <c r="AC38">
        <v>7.5</v>
      </c>
      <c r="AD38">
        <v>215</v>
      </c>
      <c r="AE38">
        <v>0</v>
      </c>
      <c r="AH38" s="5">
        <v>-9</v>
      </c>
      <c r="AI38" s="5">
        <v>2.2999999999999972</v>
      </c>
      <c r="AJ38" s="5">
        <v>-4.2999999999999972</v>
      </c>
      <c r="AK38" s="5">
        <v>5.6999999999999957</v>
      </c>
      <c r="AL38" s="5">
        <v>1</v>
      </c>
      <c r="AM38" s="5">
        <v>5.2999999999999972</v>
      </c>
      <c r="AN38" s="5">
        <v>9.6000000000000014</v>
      </c>
      <c r="AO38" s="5">
        <v>13</v>
      </c>
      <c r="AP38" s="5">
        <v>12.799999999999997</v>
      </c>
      <c r="AQ38" s="5">
        <v>11.600000000000001</v>
      </c>
      <c r="AR38" s="5">
        <v>11.099999999999994</v>
      </c>
      <c r="AS38" s="5">
        <v>10.299999999999997</v>
      </c>
      <c r="AT38" s="5">
        <v>11.300000000000004</v>
      </c>
      <c r="AU38" s="5">
        <v>12.200000000000003</v>
      </c>
      <c r="AV38" s="5">
        <v>10.299999999999997</v>
      </c>
      <c r="AW38" s="5">
        <v>9.8999999999999915</v>
      </c>
      <c r="AX38" s="5">
        <v>9.7000000000000028</v>
      </c>
      <c r="AY38" s="5">
        <v>9.8999999999999915</v>
      </c>
      <c r="AZ38" s="5">
        <v>10.299999999999997</v>
      </c>
      <c r="BA38" s="5">
        <v>7.5</v>
      </c>
      <c r="BB38" s="5">
        <v>7</v>
      </c>
      <c r="BC38" s="11">
        <v>10</v>
      </c>
    </row>
    <row r="39" spans="1:55" x14ac:dyDescent="0.25">
      <c r="A39" s="2">
        <v>38490049</v>
      </c>
      <c r="B39">
        <v>42</v>
      </c>
      <c r="C39">
        <v>38490029</v>
      </c>
      <c r="D39">
        <v>23</v>
      </c>
      <c r="F39">
        <v>45.9</v>
      </c>
      <c r="G39">
        <v>37.6</v>
      </c>
      <c r="H39">
        <v>39</v>
      </c>
      <c r="I39">
        <v>50.2</v>
      </c>
      <c r="J39">
        <v>47.1</v>
      </c>
      <c r="K39">
        <v>49.7</v>
      </c>
      <c r="L39">
        <v>48.4</v>
      </c>
      <c r="M39">
        <v>52.2</v>
      </c>
      <c r="N39">
        <v>54.8</v>
      </c>
      <c r="O39">
        <v>58.4</v>
      </c>
      <c r="P39">
        <v>58.7</v>
      </c>
      <c r="Q39">
        <v>62.8</v>
      </c>
      <c r="R39">
        <v>62.6</v>
      </c>
      <c r="S39">
        <v>64.8</v>
      </c>
      <c r="T39">
        <v>66.2</v>
      </c>
      <c r="U39">
        <v>69.2</v>
      </c>
      <c r="V39">
        <v>70.2</v>
      </c>
      <c r="W39">
        <v>71.2</v>
      </c>
      <c r="X39">
        <v>73.5</v>
      </c>
      <c r="Y39">
        <v>77</v>
      </c>
      <c r="Z39">
        <v>79.099999999999994</v>
      </c>
      <c r="AA39" s="10">
        <v>63</v>
      </c>
      <c r="AB39" s="10">
        <v>72</v>
      </c>
      <c r="AC39">
        <v>15</v>
      </c>
      <c r="AD39">
        <v>215</v>
      </c>
      <c r="AE39">
        <v>7.0000000000000001E-3</v>
      </c>
      <c r="AH39" s="5">
        <v>-4.6000000000000014</v>
      </c>
      <c r="AI39" s="5">
        <v>-3.6000000000000014</v>
      </c>
      <c r="AJ39" s="5">
        <v>-3.2999999999999972</v>
      </c>
      <c r="AK39" s="5">
        <v>-1.8000000000000043</v>
      </c>
      <c r="AL39" s="5">
        <v>-0.30000000000000426</v>
      </c>
      <c r="AM39" s="5">
        <v>4.5999999999999943</v>
      </c>
      <c r="AN39" s="5">
        <v>7</v>
      </c>
      <c r="AO39" s="5">
        <v>12.399999999999991</v>
      </c>
      <c r="AP39" s="5">
        <v>12.5</v>
      </c>
      <c r="AQ39" s="5">
        <v>11.699999999999996</v>
      </c>
      <c r="AR39" s="5">
        <v>12.599999999999994</v>
      </c>
      <c r="AS39" s="5">
        <v>10.400000000000006</v>
      </c>
      <c r="AT39" s="5">
        <v>11.800000000000004</v>
      </c>
      <c r="AU39" s="5">
        <v>12.600000000000009</v>
      </c>
      <c r="AV39" s="5">
        <v>10.700000000000003</v>
      </c>
      <c r="AW39" s="5">
        <v>9.3999999999999915</v>
      </c>
      <c r="AX39" s="5">
        <v>8.2000000000000028</v>
      </c>
      <c r="AY39" s="5">
        <v>5.0999999999999943</v>
      </c>
      <c r="AZ39" s="5">
        <v>4.7999999999999972</v>
      </c>
      <c r="BA39" s="5">
        <v>7.2000000000000028</v>
      </c>
      <c r="BB39" s="5">
        <v>7.3000000000000114</v>
      </c>
      <c r="BC39" s="11">
        <v>9</v>
      </c>
    </row>
    <row r="40" spans="1:55" x14ac:dyDescent="0.25">
      <c r="A40" s="2">
        <v>38490050</v>
      </c>
      <c r="B40">
        <v>43</v>
      </c>
      <c r="C40">
        <v>38490029</v>
      </c>
      <c r="D40">
        <v>23</v>
      </c>
      <c r="F40">
        <v>45.9</v>
      </c>
      <c r="G40">
        <v>37.6</v>
      </c>
      <c r="H40">
        <v>39</v>
      </c>
      <c r="I40">
        <v>50.2</v>
      </c>
      <c r="J40">
        <v>47.1</v>
      </c>
      <c r="K40">
        <v>49.7</v>
      </c>
      <c r="L40">
        <v>48.4</v>
      </c>
      <c r="M40">
        <v>52.2</v>
      </c>
      <c r="N40">
        <v>54.8</v>
      </c>
      <c r="O40">
        <v>58.4</v>
      </c>
      <c r="P40">
        <v>58.7</v>
      </c>
      <c r="Q40">
        <v>62.8</v>
      </c>
      <c r="R40">
        <v>62.6</v>
      </c>
      <c r="S40">
        <v>64.8</v>
      </c>
      <c r="T40">
        <v>66.2</v>
      </c>
      <c r="U40">
        <v>69.2</v>
      </c>
      <c r="V40">
        <v>70.2</v>
      </c>
      <c r="W40">
        <v>71.2</v>
      </c>
      <c r="X40">
        <v>73.5</v>
      </c>
      <c r="Y40">
        <v>77</v>
      </c>
      <c r="Z40">
        <v>79.099999999999994</v>
      </c>
      <c r="AA40" s="10">
        <v>63</v>
      </c>
      <c r="AB40" s="10">
        <v>74</v>
      </c>
      <c r="AC40">
        <v>15</v>
      </c>
      <c r="AD40">
        <v>215</v>
      </c>
      <c r="AE40">
        <v>0</v>
      </c>
      <c r="AH40" s="5">
        <v>-2.2999999999999972</v>
      </c>
      <c r="AI40" s="5">
        <v>6.8999999999999986</v>
      </c>
      <c r="AJ40" s="5">
        <v>-0.70000000000000284</v>
      </c>
      <c r="AK40" s="5">
        <v>6</v>
      </c>
      <c r="AL40" s="5">
        <v>0.79999999999999716</v>
      </c>
      <c r="AM40" s="5">
        <v>10.399999999999999</v>
      </c>
      <c r="AN40" s="5">
        <v>10.300000000000004</v>
      </c>
      <c r="AO40" s="5">
        <v>16.099999999999994</v>
      </c>
      <c r="AP40" s="5">
        <v>12.799999999999997</v>
      </c>
      <c r="AQ40" s="5">
        <v>13.100000000000001</v>
      </c>
      <c r="AR40" s="5">
        <v>13.200000000000003</v>
      </c>
      <c r="AS40" s="5">
        <v>11.100000000000009</v>
      </c>
      <c r="AT40" s="5">
        <v>12.800000000000004</v>
      </c>
      <c r="AU40" s="5">
        <v>13.400000000000006</v>
      </c>
      <c r="AV40" s="5">
        <v>11.299999999999997</v>
      </c>
      <c r="AW40" s="5">
        <v>9.7999999999999972</v>
      </c>
      <c r="AX40" s="5">
        <v>8.7000000000000028</v>
      </c>
      <c r="AY40" s="5">
        <v>5.7000000000000028</v>
      </c>
      <c r="AZ40" s="5">
        <v>5.0999999999999943</v>
      </c>
      <c r="BA40" s="5">
        <v>8</v>
      </c>
      <c r="BB40" s="5">
        <v>6.5</v>
      </c>
      <c r="BC40" s="11">
        <v>11</v>
      </c>
    </row>
    <row r="41" spans="1:55" x14ac:dyDescent="0.25">
      <c r="A41" s="2">
        <v>38490051</v>
      </c>
      <c r="B41">
        <v>44</v>
      </c>
      <c r="C41">
        <v>38490029</v>
      </c>
      <c r="D41">
        <v>23</v>
      </c>
      <c r="F41">
        <v>45.9</v>
      </c>
      <c r="G41">
        <v>37.6</v>
      </c>
      <c r="H41">
        <v>39</v>
      </c>
      <c r="I41">
        <v>50.2</v>
      </c>
      <c r="J41">
        <v>47.1</v>
      </c>
      <c r="K41">
        <v>49.7</v>
      </c>
      <c r="L41">
        <v>48.4</v>
      </c>
      <c r="M41">
        <v>52.2</v>
      </c>
      <c r="N41">
        <v>54.8</v>
      </c>
      <c r="O41">
        <v>58.4</v>
      </c>
      <c r="P41">
        <v>58.7</v>
      </c>
      <c r="Q41">
        <v>62.8</v>
      </c>
      <c r="R41">
        <v>62.6</v>
      </c>
      <c r="S41">
        <v>64.8</v>
      </c>
      <c r="T41">
        <v>66.2</v>
      </c>
      <c r="U41">
        <v>69.2</v>
      </c>
      <c r="V41">
        <v>70.2</v>
      </c>
      <c r="W41">
        <v>71.2</v>
      </c>
      <c r="X41">
        <v>73.5</v>
      </c>
      <c r="Y41">
        <v>77</v>
      </c>
      <c r="Z41">
        <v>79.099999999999994</v>
      </c>
      <c r="AA41" s="10">
        <v>63</v>
      </c>
      <c r="AB41" s="10">
        <v>72</v>
      </c>
      <c r="AC41">
        <v>48</v>
      </c>
      <c r="AD41">
        <v>252</v>
      </c>
      <c r="AE41">
        <v>1.6299999999999999E-2</v>
      </c>
      <c r="AH41" s="5">
        <v>-5.3999999999999986</v>
      </c>
      <c r="AI41" s="5">
        <v>-4.8000000000000043</v>
      </c>
      <c r="AJ41" s="5">
        <v>-7</v>
      </c>
      <c r="AK41" s="5">
        <v>-2.9000000000000057</v>
      </c>
      <c r="AL41" s="5">
        <v>-1.3000000000000043</v>
      </c>
      <c r="AM41" s="5">
        <v>7.2999999999999972</v>
      </c>
      <c r="AN41" s="5">
        <v>9</v>
      </c>
      <c r="AO41" s="5">
        <v>15</v>
      </c>
      <c r="AP41" s="5">
        <v>17</v>
      </c>
      <c r="AQ41" s="5">
        <v>16.300000000000004</v>
      </c>
      <c r="AR41" s="5">
        <v>15.700000000000003</v>
      </c>
      <c r="AS41" s="5">
        <v>13.799999999999997</v>
      </c>
      <c r="AT41" s="5">
        <v>12.800000000000004</v>
      </c>
      <c r="AU41" s="5">
        <v>10.900000000000006</v>
      </c>
      <c r="AV41" s="5">
        <v>8.7999999999999972</v>
      </c>
      <c r="AW41" s="5">
        <v>4.8999999999999915</v>
      </c>
      <c r="AX41" s="5">
        <v>7.3999999999999915</v>
      </c>
      <c r="AY41" s="5">
        <v>5.3999999999999915</v>
      </c>
      <c r="AZ41" s="5">
        <v>1.9000000000000057</v>
      </c>
      <c r="BA41" s="5">
        <v>6.7000000000000028</v>
      </c>
      <c r="BB41" s="5">
        <v>7</v>
      </c>
      <c r="BC41" s="11">
        <v>9</v>
      </c>
    </row>
    <row r="42" spans="1:55" x14ac:dyDescent="0.25">
      <c r="A42" s="2">
        <v>38490052</v>
      </c>
      <c r="B42">
        <v>45</v>
      </c>
      <c r="C42">
        <v>38490029</v>
      </c>
      <c r="D42">
        <v>23</v>
      </c>
      <c r="F42">
        <v>45.9</v>
      </c>
      <c r="G42">
        <v>37.6</v>
      </c>
      <c r="H42">
        <v>39</v>
      </c>
      <c r="I42">
        <v>50.2</v>
      </c>
      <c r="J42">
        <v>47.1</v>
      </c>
      <c r="K42">
        <v>49.7</v>
      </c>
      <c r="L42">
        <v>48.4</v>
      </c>
      <c r="M42">
        <v>52.2</v>
      </c>
      <c r="N42">
        <v>54.8</v>
      </c>
      <c r="O42">
        <v>58.4</v>
      </c>
      <c r="P42">
        <v>58.7</v>
      </c>
      <c r="Q42">
        <v>62.8</v>
      </c>
      <c r="R42">
        <v>62.6</v>
      </c>
      <c r="S42">
        <v>64.8</v>
      </c>
      <c r="T42">
        <v>66.2</v>
      </c>
      <c r="U42">
        <v>69.2</v>
      </c>
      <c r="V42">
        <v>70.2</v>
      </c>
      <c r="W42">
        <v>71.2</v>
      </c>
      <c r="X42">
        <v>73.5</v>
      </c>
      <c r="Y42">
        <v>77</v>
      </c>
      <c r="Z42">
        <v>79.099999999999994</v>
      </c>
      <c r="AA42" s="10">
        <v>63</v>
      </c>
      <c r="AB42" s="10">
        <v>78</v>
      </c>
      <c r="AC42">
        <v>48</v>
      </c>
      <c r="AD42">
        <v>252</v>
      </c>
      <c r="AE42">
        <v>0</v>
      </c>
      <c r="AH42" s="5">
        <v>1.3000000000000043</v>
      </c>
      <c r="AI42" s="5">
        <v>5</v>
      </c>
      <c r="AJ42" s="5">
        <v>0.20000000000000284</v>
      </c>
      <c r="AK42" s="5">
        <v>8.8999999999999986</v>
      </c>
      <c r="AL42" s="5">
        <v>8.2999999999999972</v>
      </c>
      <c r="AM42" s="5">
        <v>17.5</v>
      </c>
      <c r="AN42" s="5">
        <v>14.700000000000003</v>
      </c>
      <c r="AO42" s="5">
        <v>18.200000000000003</v>
      </c>
      <c r="AP42" s="5">
        <v>17.799999999999997</v>
      </c>
      <c r="AQ42" s="5">
        <v>15.600000000000001</v>
      </c>
      <c r="AR42" s="5">
        <v>18.5</v>
      </c>
      <c r="AS42" s="5">
        <v>16.5</v>
      </c>
      <c r="AT42" s="5">
        <v>16.899999999999999</v>
      </c>
      <c r="AU42" s="5">
        <v>13.200000000000003</v>
      </c>
      <c r="AV42" s="5">
        <v>13.299999999999997</v>
      </c>
      <c r="AW42" s="5">
        <v>7.0999999999999943</v>
      </c>
      <c r="AX42" s="5">
        <v>11.399999999999991</v>
      </c>
      <c r="AY42" s="5">
        <v>11.399999999999991</v>
      </c>
      <c r="AZ42" s="5">
        <v>9.4000000000000057</v>
      </c>
      <c r="BA42" s="5">
        <v>11.400000000000006</v>
      </c>
      <c r="BB42" s="5">
        <v>8.4000000000000057</v>
      </c>
      <c r="BC42" s="11">
        <v>15</v>
      </c>
    </row>
    <row r="43" spans="1:55" x14ac:dyDescent="0.25">
      <c r="A43" s="2">
        <v>38490076</v>
      </c>
      <c r="B43">
        <v>48</v>
      </c>
      <c r="C43">
        <v>38490072</v>
      </c>
      <c r="D43">
        <v>47</v>
      </c>
      <c r="F43">
        <v>41</v>
      </c>
      <c r="G43">
        <v>27.4</v>
      </c>
      <c r="H43">
        <v>30.1</v>
      </c>
      <c r="I43">
        <v>50.3</v>
      </c>
      <c r="J43">
        <v>44.3</v>
      </c>
      <c r="K43">
        <v>51.4</v>
      </c>
      <c r="L43">
        <v>45</v>
      </c>
      <c r="M43">
        <v>51.9</v>
      </c>
      <c r="N43">
        <v>55.5</v>
      </c>
      <c r="O43">
        <v>58.2</v>
      </c>
      <c r="P43">
        <v>58.3</v>
      </c>
      <c r="Q43">
        <v>61.9</v>
      </c>
      <c r="R43">
        <v>62.8</v>
      </c>
      <c r="S43">
        <v>63.3</v>
      </c>
      <c r="T43">
        <v>66.3</v>
      </c>
      <c r="U43">
        <v>67.900000000000006</v>
      </c>
      <c r="V43">
        <v>70</v>
      </c>
      <c r="W43">
        <v>70.5</v>
      </c>
      <c r="X43">
        <v>71.2</v>
      </c>
      <c r="Y43">
        <v>72.599999999999994</v>
      </c>
      <c r="Z43">
        <v>75.900000000000006</v>
      </c>
      <c r="AA43" s="10">
        <v>62</v>
      </c>
      <c r="AB43" s="10">
        <v>75</v>
      </c>
      <c r="AC43">
        <v>30.5</v>
      </c>
      <c r="AD43">
        <v>227</v>
      </c>
      <c r="AE43">
        <v>7.0000000000000001E-3</v>
      </c>
      <c r="AH43" s="5">
        <v>-5</v>
      </c>
      <c r="AI43" s="5">
        <v>-0.69999999999999929</v>
      </c>
      <c r="AJ43" s="5">
        <v>-1.7000000000000028</v>
      </c>
      <c r="AK43" s="5">
        <v>-0.59999999999999432</v>
      </c>
      <c r="AL43" s="5">
        <v>9.6000000000000014</v>
      </c>
      <c r="AM43" s="5">
        <v>9.1000000000000014</v>
      </c>
      <c r="AN43" s="5">
        <v>13.200000000000003</v>
      </c>
      <c r="AO43" s="5">
        <v>16.699999999999996</v>
      </c>
      <c r="AP43" s="5">
        <v>13.799999999999997</v>
      </c>
      <c r="AQ43" s="5">
        <v>15.599999999999994</v>
      </c>
      <c r="AR43" s="5">
        <v>15.200000000000003</v>
      </c>
      <c r="AS43" s="5">
        <v>13.800000000000004</v>
      </c>
      <c r="AT43" s="5">
        <v>13.900000000000006</v>
      </c>
      <c r="AU43" s="5">
        <v>13.900000000000006</v>
      </c>
      <c r="AV43" s="5">
        <v>12.600000000000009</v>
      </c>
      <c r="AW43" s="5">
        <v>11.399999999999991</v>
      </c>
      <c r="AX43" s="5">
        <v>7.0999999999999943</v>
      </c>
      <c r="AY43" s="5">
        <v>5.4000000000000057</v>
      </c>
      <c r="AZ43" s="5">
        <v>5.3999999999999915</v>
      </c>
      <c r="BA43" s="5">
        <v>10.700000000000003</v>
      </c>
      <c r="BB43" s="5">
        <v>9.0999999999999943</v>
      </c>
      <c r="BC43" s="11">
        <v>13</v>
      </c>
    </row>
    <row r="44" spans="1:55" x14ac:dyDescent="0.25">
      <c r="A44" s="2">
        <v>38490077</v>
      </c>
      <c r="B44">
        <v>49</v>
      </c>
      <c r="C44">
        <v>38490072</v>
      </c>
      <c r="D44">
        <v>47</v>
      </c>
      <c r="F44">
        <v>41</v>
      </c>
      <c r="G44">
        <v>27.4</v>
      </c>
      <c r="H44">
        <v>30.1</v>
      </c>
      <c r="I44">
        <v>50.3</v>
      </c>
      <c r="J44">
        <v>44.3</v>
      </c>
      <c r="K44">
        <v>51.4</v>
      </c>
      <c r="L44">
        <v>45</v>
      </c>
      <c r="M44">
        <v>51.9</v>
      </c>
      <c r="N44">
        <v>55.5</v>
      </c>
      <c r="O44">
        <v>58.2</v>
      </c>
      <c r="P44">
        <v>58.3</v>
      </c>
      <c r="Q44">
        <v>61.9</v>
      </c>
      <c r="R44">
        <v>62.8</v>
      </c>
      <c r="S44">
        <v>63.3</v>
      </c>
      <c r="T44">
        <v>66.3</v>
      </c>
      <c r="U44">
        <v>67.900000000000006</v>
      </c>
      <c r="V44">
        <v>70</v>
      </c>
      <c r="W44">
        <v>70.5</v>
      </c>
      <c r="X44">
        <v>71.2</v>
      </c>
      <c r="Y44">
        <v>72.599999999999994</v>
      </c>
      <c r="Z44">
        <v>75.900000000000006</v>
      </c>
      <c r="AA44" s="10">
        <v>62</v>
      </c>
      <c r="AB44" s="10">
        <v>76</v>
      </c>
      <c r="AC44">
        <v>30.5</v>
      </c>
      <c r="AD44">
        <v>227</v>
      </c>
      <c r="AE44">
        <v>0</v>
      </c>
      <c r="AH44" s="5">
        <v>0.60000000000000142</v>
      </c>
      <c r="AI44" s="5">
        <v>2.5</v>
      </c>
      <c r="AJ44" s="5">
        <v>-0.20000000000000284</v>
      </c>
      <c r="AK44" s="5">
        <v>4.7000000000000028</v>
      </c>
      <c r="AL44" s="5">
        <v>14.100000000000001</v>
      </c>
      <c r="AM44" s="5">
        <v>12.600000000000001</v>
      </c>
      <c r="AN44" s="5">
        <v>14.399999999999999</v>
      </c>
      <c r="AO44" s="5">
        <v>17.199999999999996</v>
      </c>
      <c r="AP44" s="5">
        <v>14.200000000000003</v>
      </c>
      <c r="AQ44" s="5">
        <v>15.700000000000003</v>
      </c>
      <c r="AR44" s="5">
        <v>15.700000000000003</v>
      </c>
      <c r="AS44" s="5">
        <v>14.399999999999999</v>
      </c>
      <c r="AT44" s="5">
        <v>14.5</v>
      </c>
      <c r="AU44" s="5">
        <v>13.600000000000009</v>
      </c>
      <c r="AV44" s="5">
        <v>13</v>
      </c>
      <c r="AW44" s="5">
        <v>12.099999999999994</v>
      </c>
      <c r="AX44" s="5">
        <v>9</v>
      </c>
      <c r="AY44" s="5">
        <v>9.5</v>
      </c>
      <c r="AZ44" s="5">
        <v>10</v>
      </c>
      <c r="BA44" s="5">
        <v>12.400000000000006</v>
      </c>
      <c r="BB44" s="5">
        <v>8.1999999999999886</v>
      </c>
      <c r="BC44" s="11">
        <v>14</v>
      </c>
    </row>
    <row r="45" spans="1:55" x14ac:dyDescent="0.25">
      <c r="A45" s="2">
        <v>38490078</v>
      </c>
      <c r="B45">
        <v>50</v>
      </c>
      <c r="C45">
        <v>38490072</v>
      </c>
      <c r="D45">
        <v>47</v>
      </c>
      <c r="F45">
        <v>41</v>
      </c>
      <c r="G45">
        <v>27.4</v>
      </c>
      <c r="H45">
        <v>30.1</v>
      </c>
      <c r="I45">
        <v>50.3</v>
      </c>
      <c r="J45">
        <v>44.3</v>
      </c>
      <c r="K45">
        <v>51.4</v>
      </c>
      <c r="L45">
        <v>45</v>
      </c>
      <c r="M45">
        <v>51.9</v>
      </c>
      <c r="N45">
        <v>55.5</v>
      </c>
      <c r="O45">
        <v>58.2</v>
      </c>
      <c r="P45">
        <v>58.3</v>
      </c>
      <c r="Q45">
        <v>61.9</v>
      </c>
      <c r="R45">
        <v>62.8</v>
      </c>
      <c r="S45">
        <v>63.3</v>
      </c>
      <c r="T45">
        <v>66.3</v>
      </c>
      <c r="U45">
        <v>67.900000000000006</v>
      </c>
      <c r="V45">
        <v>70</v>
      </c>
      <c r="W45">
        <v>70.5</v>
      </c>
      <c r="X45">
        <v>71.2</v>
      </c>
      <c r="Y45">
        <v>72.599999999999994</v>
      </c>
      <c r="Z45">
        <v>75.900000000000006</v>
      </c>
      <c r="AA45" s="10">
        <v>62</v>
      </c>
      <c r="AB45" s="10">
        <v>77</v>
      </c>
      <c r="AC45">
        <v>30.5</v>
      </c>
      <c r="AD45">
        <v>227</v>
      </c>
      <c r="AE45">
        <v>0</v>
      </c>
      <c r="AH45" s="5">
        <v>0.70000000000000284</v>
      </c>
      <c r="AI45" s="5">
        <v>3.2000000000000028</v>
      </c>
      <c r="AJ45" s="5">
        <v>0.79999999999999716</v>
      </c>
      <c r="AK45" s="5">
        <v>5.6000000000000014</v>
      </c>
      <c r="AL45" s="5">
        <v>14.700000000000003</v>
      </c>
      <c r="AM45" s="5">
        <v>14.100000000000001</v>
      </c>
      <c r="AN45" s="5">
        <v>15.299999999999997</v>
      </c>
      <c r="AO45" s="5">
        <v>18.399999999999999</v>
      </c>
      <c r="AP45" s="5">
        <v>16.099999999999994</v>
      </c>
      <c r="AQ45" s="5">
        <v>17.099999999999994</v>
      </c>
      <c r="AR45" s="5">
        <v>17.400000000000006</v>
      </c>
      <c r="AS45" s="5">
        <v>15.600000000000001</v>
      </c>
      <c r="AT45" s="5">
        <v>15.299999999999997</v>
      </c>
      <c r="AU45" s="5">
        <v>14.100000000000009</v>
      </c>
      <c r="AV45" s="5">
        <v>13.5</v>
      </c>
      <c r="AW45" s="5">
        <v>12.599999999999994</v>
      </c>
      <c r="AX45" s="5">
        <v>9.5</v>
      </c>
      <c r="AY45" s="5">
        <v>9.7999999999999972</v>
      </c>
      <c r="AZ45" s="5">
        <v>10.700000000000003</v>
      </c>
      <c r="BA45" s="5">
        <v>12.900000000000006</v>
      </c>
      <c r="BB45" s="5">
        <v>8.1999999999999886</v>
      </c>
      <c r="BC45" s="11">
        <v>15</v>
      </c>
    </row>
    <row r="46" spans="1:55" x14ac:dyDescent="0.25">
      <c r="A46" s="2">
        <v>38490079</v>
      </c>
      <c r="B46">
        <v>51</v>
      </c>
      <c r="C46">
        <v>38490072</v>
      </c>
      <c r="D46">
        <v>47</v>
      </c>
      <c r="F46">
        <v>41</v>
      </c>
      <c r="G46">
        <v>27.4</v>
      </c>
      <c r="H46">
        <v>30.1</v>
      </c>
      <c r="I46">
        <v>50.3</v>
      </c>
      <c r="J46">
        <v>44.3</v>
      </c>
      <c r="K46">
        <v>51.4</v>
      </c>
      <c r="L46">
        <v>45</v>
      </c>
      <c r="M46">
        <v>51.9</v>
      </c>
      <c r="N46">
        <v>55.5</v>
      </c>
      <c r="O46">
        <v>58.2</v>
      </c>
      <c r="P46">
        <v>58.3</v>
      </c>
      <c r="Q46">
        <v>61.9</v>
      </c>
      <c r="R46">
        <v>62.8</v>
      </c>
      <c r="S46">
        <v>63.3</v>
      </c>
      <c r="T46">
        <v>66.3</v>
      </c>
      <c r="U46">
        <v>67.900000000000006</v>
      </c>
      <c r="V46">
        <v>70</v>
      </c>
      <c r="W46">
        <v>70.5</v>
      </c>
      <c r="X46">
        <v>71.2</v>
      </c>
      <c r="Y46">
        <v>72.599999999999994</v>
      </c>
      <c r="Z46">
        <v>75.900000000000006</v>
      </c>
      <c r="AA46" s="10">
        <v>62</v>
      </c>
      <c r="AB46" s="10">
        <v>75</v>
      </c>
      <c r="AC46">
        <v>30.5</v>
      </c>
      <c r="AD46">
        <v>227</v>
      </c>
      <c r="AE46">
        <v>7.0000000000000001E-3</v>
      </c>
      <c r="AH46" s="5">
        <v>-7.1000000000000014</v>
      </c>
      <c r="AI46" s="5">
        <v>-1.7999999999999972</v>
      </c>
      <c r="AJ46" s="5">
        <v>-1.1000000000000014</v>
      </c>
      <c r="AK46" s="5">
        <v>0.10000000000000142</v>
      </c>
      <c r="AL46" s="5">
        <v>8.7000000000000028</v>
      </c>
      <c r="AM46" s="5">
        <v>10.399999999999999</v>
      </c>
      <c r="AN46" s="5">
        <v>14.399999999999999</v>
      </c>
      <c r="AO46" s="5">
        <v>16.399999999999999</v>
      </c>
      <c r="AP46" s="5">
        <v>16.299999999999997</v>
      </c>
      <c r="AQ46" s="5">
        <v>17.799999999999997</v>
      </c>
      <c r="AR46" s="5">
        <v>17.100000000000009</v>
      </c>
      <c r="AS46" s="5">
        <v>15.300000000000004</v>
      </c>
      <c r="AT46" s="5">
        <v>14.700000000000003</v>
      </c>
      <c r="AU46" s="5">
        <v>13.900000000000006</v>
      </c>
      <c r="AV46" s="5">
        <v>13.200000000000003</v>
      </c>
      <c r="AW46" s="5">
        <v>12.199999999999989</v>
      </c>
      <c r="AX46" s="5">
        <v>7.7999999999999972</v>
      </c>
      <c r="AY46" s="5">
        <v>5.7999999999999972</v>
      </c>
      <c r="AZ46" s="5">
        <v>5.7999999999999972</v>
      </c>
      <c r="BA46" s="5">
        <v>10.100000000000009</v>
      </c>
      <c r="BB46" s="5">
        <v>7.0999999999999943</v>
      </c>
      <c r="BC46" s="11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Tool</vt:lpstr>
      <vt:lpstr>Varianten</vt:lpstr>
      <vt:lpstr>Drop_downs</vt:lpstr>
      <vt:lpstr>Messungen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2020-11-10T12:51:47Z</dcterms:modified>
</cp:coreProperties>
</file>